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pss\Documents\00_PBH_HomeOffice\Licitacao\Licitacao\2022\Licitacao_ObrasVilaCemig_Complemento\ProcessoDigital_ObrasVilaCemig_Complemento\"/>
    </mc:Choice>
  </mc:AlternateContent>
  <bookViews>
    <workbookView xWindow="0" yWindow="0" windowWidth="23040" windowHeight="8784" tabRatio="644"/>
  </bookViews>
  <sheets>
    <sheet name="Crono Geral" sheetId="27" r:id="rId1"/>
  </sheets>
  <externalReferences>
    <externalReference r:id="rId2"/>
  </externalReferences>
  <definedNames>
    <definedName name="_xlnm.Print_Area" localSheetId="0">'Crono Geral'!$B$1:$AF$77</definedName>
    <definedName name="_xlnm.Database" localSheetId="0">#REF!</definedName>
    <definedName name="_xlnm.Database">#REF!</definedName>
    <definedName name="MortesMultiplica">[1]Parametros!$B$6</definedName>
    <definedName name="NotaTotal">'[1]Base 201 municípios'!$CA$208</definedName>
    <definedName name="SomaPeso">[1]Parametros!$B$1</definedName>
    <definedName name="TabPeso">[1]Parametros!$D$5:$F$18</definedName>
    <definedName name="UsaMortes">[1]Parametros!$B$5</definedName>
    <definedName name="Verba">'[1]Base 201 municípios'!$CB$2</definedName>
  </definedNames>
  <calcPr calcId="162913"/>
</workbook>
</file>

<file path=xl/calcChain.xml><?xml version="1.0" encoding="utf-8"?>
<calcChain xmlns="http://schemas.openxmlformats.org/spreadsheetml/2006/main">
  <c r="H70" i="27" l="1"/>
  <c r="L70" i="27"/>
  <c r="P70" i="27"/>
  <c r="T70" i="27"/>
  <c r="X70" i="27"/>
  <c r="AB70" i="27"/>
  <c r="H67" i="27"/>
  <c r="L67" i="27"/>
  <c r="P67" i="27"/>
  <c r="T67" i="27"/>
  <c r="X67" i="27"/>
  <c r="AB67" i="27"/>
  <c r="H64" i="27"/>
  <c r="L64" i="27"/>
  <c r="P64" i="27"/>
  <c r="T64" i="27"/>
  <c r="X64" i="27"/>
  <c r="AB64" i="27"/>
  <c r="H61" i="27"/>
  <c r="L61" i="27"/>
  <c r="P61" i="27"/>
  <c r="T61" i="27"/>
  <c r="X61" i="27"/>
  <c r="AB61" i="27"/>
  <c r="H58" i="27"/>
  <c r="L58" i="27"/>
  <c r="P58" i="27"/>
  <c r="T58" i="27"/>
  <c r="X58" i="27"/>
  <c r="AB58" i="27"/>
  <c r="H55" i="27"/>
  <c r="L55" i="27"/>
  <c r="P55" i="27"/>
  <c r="T55" i="27"/>
  <c r="X55" i="27"/>
  <c r="AB55" i="27"/>
  <c r="H52" i="27"/>
  <c r="L52" i="27"/>
  <c r="P52" i="27"/>
  <c r="T52" i="27"/>
  <c r="X52" i="27"/>
  <c r="AB52" i="27"/>
  <c r="H49" i="27"/>
  <c r="L49" i="27"/>
  <c r="P49" i="27"/>
  <c r="T49" i="27"/>
  <c r="X49" i="27"/>
  <c r="AB49" i="27"/>
  <c r="H46" i="27"/>
  <c r="L46" i="27"/>
  <c r="P46" i="27"/>
  <c r="T46" i="27"/>
  <c r="X46" i="27"/>
  <c r="AB46" i="27"/>
  <c r="H43" i="27"/>
  <c r="L43" i="27"/>
  <c r="P43" i="27"/>
  <c r="T43" i="27"/>
  <c r="X43" i="27"/>
  <c r="AB43" i="27"/>
  <c r="H40" i="27"/>
  <c r="L40" i="27"/>
  <c r="P40" i="27"/>
  <c r="T40" i="27"/>
  <c r="X40" i="27"/>
  <c r="AB40" i="27"/>
  <c r="H37" i="27"/>
  <c r="L37" i="27"/>
  <c r="P37" i="27"/>
  <c r="T37" i="27"/>
  <c r="X37" i="27"/>
  <c r="AB37" i="27"/>
  <c r="H34" i="27"/>
  <c r="L34" i="27"/>
  <c r="P34" i="27"/>
  <c r="T34" i="27"/>
  <c r="X34" i="27"/>
  <c r="AB34" i="27"/>
  <c r="H31" i="27"/>
  <c r="L31" i="27"/>
  <c r="P31" i="27"/>
  <c r="T31" i="27"/>
  <c r="X31" i="27"/>
  <c r="AB31" i="27"/>
  <c r="H28" i="27"/>
  <c r="L28" i="27"/>
  <c r="P28" i="27"/>
  <c r="T28" i="27"/>
  <c r="X28" i="27"/>
  <c r="AB28" i="27"/>
  <c r="H25" i="27"/>
  <c r="L25" i="27"/>
  <c r="P25" i="27"/>
  <c r="T25" i="27"/>
  <c r="X25" i="27"/>
  <c r="AB25" i="27"/>
  <c r="H22" i="27"/>
  <c r="L22" i="27"/>
  <c r="P22" i="27"/>
  <c r="T22" i="27"/>
  <c r="X22" i="27"/>
  <c r="AB22" i="27"/>
  <c r="H19" i="27"/>
  <c r="L19" i="27"/>
  <c r="P19" i="27"/>
  <c r="T19" i="27"/>
  <c r="X19" i="27"/>
  <c r="AB19" i="27"/>
  <c r="H16" i="27"/>
  <c r="L16" i="27"/>
  <c r="P16" i="27"/>
  <c r="T16" i="27"/>
  <c r="X16" i="27"/>
  <c r="AB16" i="27"/>
  <c r="H13" i="27"/>
  <c r="L13" i="27"/>
  <c r="P13" i="27"/>
  <c r="T13" i="27"/>
  <c r="X13" i="27"/>
  <c r="AB13" i="27"/>
  <c r="H10" i="27"/>
  <c r="L10" i="27"/>
  <c r="P10" i="27"/>
  <c r="T10" i="27"/>
  <c r="X10" i="27"/>
  <c r="AB10" i="27"/>
  <c r="H73" i="27" l="1"/>
  <c r="L73" i="27"/>
  <c r="P73" i="27"/>
  <c r="T73" i="27"/>
  <c r="X73" i="27"/>
  <c r="AB73" i="27"/>
  <c r="D73" i="27"/>
  <c r="AF74" i="27"/>
  <c r="D70" i="27"/>
  <c r="D67" i="27"/>
  <c r="D64" i="27"/>
  <c r="D61" i="27"/>
  <c r="D58" i="27"/>
  <c r="D46" i="27" l="1"/>
  <c r="D37" i="27"/>
  <c r="D34" i="27"/>
  <c r="D40" i="27"/>
  <c r="D25" i="27"/>
  <c r="D28" i="27"/>
  <c r="D31" i="27"/>
  <c r="D55" i="27"/>
  <c r="D52" i="27"/>
  <c r="D49" i="27"/>
  <c r="D43" i="27"/>
  <c r="D22" i="27"/>
  <c r="D19" i="27"/>
  <c r="D16" i="27"/>
  <c r="D13" i="27"/>
  <c r="D10" i="27" l="1"/>
  <c r="P75" i="27" l="1"/>
  <c r="X75" i="27"/>
  <c r="L75" i="27"/>
  <c r="AB75" i="27"/>
  <c r="T75" i="27"/>
  <c r="H75" i="27"/>
  <c r="D75" i="27"/>
  <c r="D76" i="27" s="1"/>
  <c r="D74" i="27"/>
  <c r="H74" i="27" s="1"/>
  <c r="L74" i="27" s="1"/>
  <c r="P74" i="27" s="1"/>
  <c r="T74" i="27" s="1"/>
  <c r="X74" i="27" s="1"/>
  <c r="AB74" i="27" s="1"/>
  <c r="H76" i="27" l="1"/>
  <c r="L76" i="27" s="1"/>
  <c r="P76" i="27" s="1"/>
  <c r="T76" i="27" s="1"/>
  <c r="X76" i="27" s="1"/>
  <c r="AB76" i="27" s="1"/>
  <c r="AF73" i="27"/>
</calcChain>
</file>

<file path=xl/sharedStrings.xml><?xml version="1.0" encoding="utf-8"?>
<sst xmlns="http://schemas.openxmlformats.org/spreadsheetml/2006/main" count="89" uniqueCount="65">
  <si>
    <t>TRABALHOS EM TERRA</t>
  </si>
  <si>
    <t>1</t>
  </si>
  <si>
    <t>VALOR</t>
  </si>
  <si>
    <t>ITEM</t>
  </si>
  <si>
    <t>Percentual acumulado</t>
  </si>
  <si>
    <t>Percentual mensal</t>
  </si>
  <si>
    <t>Total acumulado (R$)</t>
  </si>
  <si>
    <t>Total mensal (R$)</t>
  </si>
  <si>
    <t>2</t>
  </si>
  <si>
    <t>DO ITEM</t>
  </si>
  <si>
    <t>4a.</t>
  </si>
  <si>
    <t>3a.</t>
  </si>
  <si>
    <t>2a.</t>
  </si>
  <si>
    <t>1a.</t>
  </si>
  <si>
    <t>5º</t>
  </si>
  <si>
    <t>4º</t>
  </si>
  <si>
    <t>3º</t>
  </si>
  <si>
    <t>2º</t>
  </si>
  <si>
    <t>1º</t>
  </si>
  <si>
    <t>SERVIÇO</t>
  </si>
  <si>
    <t>DEMOLIÇOES E REMOÇOES</t>
  </si>
  <si>
    <t xml:space="preserve">                 CRONOGRAMA FÍSICO-FINANCEIRO                </t>
  </si>
  <si>
    <t>DRENAGEM</t>
  </si>
  <si>
    <t>6º</t>
  </si>
  <si>
    <t>7º</t>
  </si>
  <si>
    <t>01.00.00</t>
  </si>
  <si>
    <t>02.00.00</t>
  </si>
  <si>
    <t>03.00.00</t>
  </si>
  <si>
    <t>04.00.00</t>
  </si>
  <si>
    <t>05.00.00</t>
  </si>
  <si>
    <t>06.00.00</t>
  </si>
  <si>
    <t>07.00.00</t>
  </si>
  <si>
    <t>11.00.00</t>
  </si>
  <si>
    <t>13.00.00</t>
  </si>
  <si>
    <t>14.00.00</t>
  </si>
  <si>
    <t>15.00.00</t>
  </si>
  <si>
    <t>17.00.00</t>
  </si>
  <si>
    <t>19.00.00</t>
  </si>
  <si>
    <t>20.00.00</t>
  </si>
  <si>
    <t>21.00.00</t>
  </si>
  <si>
    <t>FUNDAÇÕES</t>
  </si>
  <si>
    <t>GALERIA CELULAR E/OU CONTENÇÕES</t>
  </si>
  <si>
    <t>ESTRTUTURAS DE CONCRETO E METÁLICA</t>
  </si>
  <si>
    <t>ALVENARIAS E DIVISÕES</t>
  </si>
  <si>
    <t>INSTALAÇÃO ELÉTRICA E TELEFÔNICA</t>
  </si>
  <si>
    <t>SERRALHERIA</t>
  </si>
  <si>
    <t>REVESTIMENTOS</t>
  </si>
  <si>
    <t>PISOS, RODAPÉS. SOLEIRAS E PEITORIS</t>
  </si>
  <si>
    <t>PINTURA</t>
  </si>
  <si>
    <t>PAVIMENTAÇÃO</t>
  </si>
  <si>
    <t>INSTALAÇÃO DA OBRA</t>
  </si>
  <si>
    <t>09.00.00</t>
  </si>
  <si>
    <t>IMPERMEABILIZAÇÕES E ISOLAMENTOS</t>
  </si>
  <si>
    <t>18.00.00</t>
  </si>
  <si>
    <t>SERVIÇOS DIVERSOS</t>
  </si>
  <si>
    <t>22.00.00</t>
  </si>
  <si>
    <t>23.00.00</t>
  </si>
  <si>
    <t>32.00.00</t>
  </si>
  <si>
    <t>62.00.00</t>
  </si>
  <si>
    <t>MANEJO DE VEGETAÇÃO</t>
  </si>
  <si>
    <t>POSTO DE VIGILÂNCIA DE OBRA</t>
  </si>
  <si>
    <t>CAMINHÃO TANQUE</t>
  </si>
  <si>
    <t>ADMINISTRAÇÃO DA OBRA</t>
  </si>
  <si>
    <t>PROJETOS</t>
  </si>
  <si>
    <t>COMPLEMENTAÇÃO DE SERVÇOS E OBRAS NA VILA CEMIG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</si>
</sst>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  <numFmt numFmtId="167" formatCode="General_)"/>
    <numFmt numFmtId="168" formatCode="&quot;R$&quot;\ #,##0.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ourier New"/>
      <family val="3"/>
    </font>
    <font>
      <sz val="10"/>
      <name val="Courier New"/>
      <family val="3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Courier New"/>
      <family val="3"/>
    </font>
    <font>
      <sz val="10"/>
      <name val="Arial"/>
      <family val="2"/>
    </font>
    <font>
      <sz val="10"/>
      <name val="Mang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5"/>
      <color indexed="8"/>
      <name val="Arial"/>
      <family val="2"/>
    </font>
    <font>
      <b/>
      <sz val="15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3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1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167" fontId="3" fillId="0" borderId="0"/>
    <xf numFmtId="0" fontId="8" fillId="0" borderId="0"/>
    <xf numFmtId="0" fontId="2" fillId="12" borderId="1" applyNumberFormat="0" applyFont="0" applyAlignment="0" applyProtection="0"/>
    <xf numFmtId="0" fontId="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2" fillId="0" borderId="0"/>
    <xf numFmtId="166" fontId="1" fillId="0" borderId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07">
    <xf numFmtId="0" fontId="0" fillId="0" borderId="0" xfId="0"/>
    <xf numFmtId="167" fontId="3" fillId="0" borderId="0" xfId="20"/>
    <xf numFmtId="167" fontId="3" fillId="0" borderId="0" xfId="20" applyAlignment="1">
      <alignment wrapText="1"/>
    </xf>
    <xf numFmtId="49" fontId="3" fillId="0" borderId="0" xfId="20" applyNumberFormat="1"/>
    <xf numFmtId="1" fontId="4" fillId="0" borderId="0" xfId="20" applyNumberFormat="1" applyFont="1"/>
    <xf numFmtId="49" fontId="6" fillId="0" borderId="2" xfId="20" applyNumberFormat="1" applyFont="1" applyFill="1" applyBorder="1" applyAlignment="1" applyProtection="1">
      <alignment horizontal="center"/>
    </xf>
    <xf numFmtId="49" fontId="6" fillId="0" borderId="3" xfId="20" applyNumberFormat="1" applyFont="1" applyFill="1" applyBorder="1" applyAlignment="1" applyProtection="1">
      <alignment horizontal="center"/>
    </xf>
    <xf numFmtId="49" fontId="6" fillId="0" borderId="4" xfId="20" applyNumberFormat="1" applyFont="1" applyFill="1" applyBorder="1" applyAlignment="1" applyProtection="1">
      <alignment horizontal="center"/>
    </xf>
    <xf numFmtId="49" fontId="6" fillId="0" borderId="3" xfId="20" applyNumberFormat="1" applyFont="1" applyFill="1" applyBorder="1"/>
    <xf numFmtId="49" fontId="5" fillId="0" borderId="3" xfId="20" applyNumberFormat="1" applyFont="1" applyFill="1" applyBorder="1" applyAlignment="1" applyProtection="1">
      <protection locked="0"/>
    </xf>
    <xf numFmtId="49" fontId="6" fillId="0" borderId="5" xfId="20" applyNumberFormat="1" applyFont="1" applyFill="1" applyBorder="1" applyAlignment="1">
      <alignment horizontal="center"/>
    </xf>
    <xf numFmtId="49" fontId="3" fillId="0" borderId="6" xfId="20" applyNumberFormat="1" applyBorder="1" applyAlignment="1" applyProtection="1">
      <alignment horizontal="left"/>
    </xf>
    <xf numFmtId="49" fontId="7" fillId="0" borderId="6" xfId="20" applyNumberFormat="1" applyFont="1" applyBorder="1" applyAlignment="1" applyProtection="1">
      <alignment horizontal="center"/>
    </xf>
    <xf numFmtId="49" fontId="7" fillId="0" borderId="6" xfId="20" applyNumberFormat="1" applyFont="1" applyBorder="1" applyAlignment="1">
      <alignment horizontal="center"/>
    </xf>
    <xf numFmtId="49" fontId="12" fillId="0" borderId="7" xfId="20" applyNumberFormat="1" applyFont="1" applyBorder="1" applyAlignment="1">
      <alignment horizontal="center"/>
    </xf>
    <xf numFmtId="167" fontId="12" fillId="0" borderId="8" xfId="20" applyFont="1" applyBorder="1" applyAlignment="1">
      <alignment horizontal="center" wrapText="1"/>
    </xf>
    <xf numFmtId="167" fontId="12" fillId="0" borderId="8" xfId="20" applyFont="1" applyBorder="1" applyAlignment="1">
      <alignment horizontal="center"/>
    </xf>
    <xf numFmtId="167" fontId="12" fillId="0" borderId="8" xfId="20" applyFont="1" applyBorder="1" applyAlignment="1">
      <alignment horizontal="left"/>
    </xf>
    <xf numFmtId="167" fontId="12" fillId="0" borderId="8" xfId="20" applyFont="1" applyBorder="1" applyAlignment="1"/>
    <xf numFmtId="49" fontId="14" fillId="0" borderId="10" xfId="20" applyNumberFormat="1" applyFont="1" applyBorder="1"/>
    <xf numFmtId="167" fontId="12" fillId="0" borderId="0" xfId="20" applyFont="1" applyBorder="1" applyAlignment="1">
      <alignment horizontal="center" wrapText="1"/>
    </xf>
    <xf numFmtId="167" fontId="12" fillId="0" borderId="0" xfId="20" applyFont="1" applyBorder="1" applyAlignment="1">
      <alignment horizontal="center"/>
    </xf>
    <xf numFmtId="167" fontId="12" fillId="0" borderId="0" xfId="20" applyFont="1" applyBorder="1" applyAlignment="1">
      <alignment horizontal="left"/>
    </xf>
    <xf numFmtId="167" fontId="12" fillId="0" borderId="0" xfId="20" applyFont="1" applyBorder="1" applyAlignment="1"/>
    <xf numFmtId="49" fontId="12" fillId="0" borderId="10" xfId="20" applyNumberFormat="1" applyFont="1" applyBorder="1" applyAlignment="1">
      <alignment horizontal="center"/>
    </xf>
    <xf numFmtId="49" fontId="12" fillId="0" borderId="0" xfId="20" applyNumberFormat="1" applyFont="1" applyBorder="1" applyAlignment="1">
      <alignment horizontal="center"/>
    </xf>
    <xf numFmtId="167" fontId="14" fillId="0" borderId="0" xfId="20" applyFont="1" applyBorder="1"/>
    <xf numFmtId="49" fontId="12" fillId="0" borderId="10" xfId="20" applyNumberFormat="1" applyFont="1" applyBorder="1" applyAlignment="1" applyProtection="1">
      <alignment horizontal="center"/>
    </xf>
    <xf numFmtId="49" fontId="14" fillId="0" borderId="12" xfId="20" applyNumberFormat="1" applyFont="1" applyBorder="1" applyAlignment="1" applyProtection="1">
      <alignment horizontal="left"/>
    </xf>
    <xf numFmtId="167" fontId="15" fillId="0" borderId="13" xfId="20" applyFont="1" applyBorder="1" applyAlignment="1" applyProtection="1">
      <alignment horizontal="left" wrapText="1"/>
      <protection locked="0"/>
    </xf>
    <xf numFmtId="167" fontId="14" fillId="0" borderId="13" xfId="20" applyFont="1" applyBorder="1"/>
    <xf numFmtId="167" fontId="12" fillId="0" borderId="13" xfId="20" applyFont="1" applyBorder="1"/>
    <xf numFmtId="49" fontId="13" fillId="0" borderId="10" xfId="20" applyNumberFormat="1" applyFont="1" applyFill="1" applyBorder="1" applyAlignment="1" applyProtection="1">
      <alignment horizontal="center"/>
    </xf>
    <xf numFmtId="167" fontId="13" fillId="0" borderId="10" xfId="20" applyFont="1" applyFill="1" applyBorder="1" applyAlignment="1" applyProtection="1">
      <alignment horizontal="center" wrapText="1"/>
    </xf>
    <xf numFmtId="49" fontId="13" fillId="0" borderId="15" xfId="20" applyNumberFormat="1" applyFont="1" applyFill="1" applyBorder="1" applyAlignment="1">
      <alignment horizontal="center"/>
    </xf>
    <xf numFmtId="167" fontId="13" fillId="0" borderId="15" xfId="20" applyFont="1" applyFill="1" applyBorder="1" applyAlignment="1">
      <alignment horizontal="center" wrapText="1"/>
    </xf>
    <xf numFmtId="167" fontId="13" fillId="0" borderId="16" xfId="20" applyFont="1" applyFill="1" applyBorder="1" applyAlignment="1" applyProtection="1">
      <alignment horizontal="center"/>
    </xf>
    <xf numFmtId="49" fontId="18" fillId="0" borderId="22" xfId="20" applyNumberFormat="1" applyFont="1" applyFill="1" applyBorder="1" applyAlignment="1" applyProtection="1">
      <alignment horizontal="center"/>
    </xf>
    <xf numFmtId="167" fontId="17" fillId="0" borderId="8" xfId="20" applyFont="1" applyFill="1" applyBorder="1" applyAlignment="1" applyProtection="1">
      <alignment horizontal="right" wrapText="1"/>
    </xf>
    <xf numFmtId="49" fontId="18" fillId="0" borderId="12" xfId="20" applyNumberFormat="1" applyFont="1" applyFill="1" applyBorder="1" applyAlignment="1" applyProtection="1">
      <alignment horizontal="center"/>
    </xf>
    <xf numFmtId="167" fontId="17" fillId="0" borderId="20" xfId="20" applyFont="1" applyFill="1" applyBorder="1" applyAlignment="1" applyProtection="1">
      <alignment horizontal="right" wrapText="1"/>
    </xf>
    <xf numFmtId="167" fontId="17" fillId="0" borderId="23" xfId="20" applyFont="1" applyFill="1" applyBorder="1" applyAlignment="1" applyProtection="1">
      <alignment horizontal="right" wrapText="1"/>
    </xf>
    <xf numFmtId="0" fontId="21" fillId="0" borderId="0" xfId="0" applyFont="1"/>
    <xf numFmtId="4" fontId="7" fillId="0" borderId="0" xfId="20" applyNumberFormat="1" applyFont="1"/>
    <xf numFmtId="10" fontId="18" fillId="14" borderId="18" xfId="20" applyNumberFormat="1" applyFont="1" applyFill="1" applyBorder="1" applyAlignment="1" applyProtection="1">
      <alignment horizontal="center" vertical="center"/>
    </xf>
    <xf numFmtId="10" fontId="18" fillId="14" borderId="19" xfId="20" applyNumberFormat="1" applyFont="1" applyFill="1" applyBorder="1" applyAlignment="1" applyProtection="1">
      <alignment horizontal="center" vertical="center"/>
    </xf>
    <xf numFmtId="167" fontId="12" fillId="0" borderId="9" xfId="20" applyFont="1" applyBorder="1" applyAlignment="1">
      <alignment horizontal="right"/>
    </xf>
    <xf numFmtId="167" fontId="12" fillId="0" borderId="11" xfId="20" applyFont="1" applyBorder="1" applyAlignment="1">
      <alignment horizontal="right"/>
    </xf>
    <xf numFmtId="4" fontId="12" fillId="0" borderId="11" xfId="20" applyNumberFormat="1" applyFont="1" applyBorder="1" applyAlignment="1">
      <alignment horizontal="right"/>
    </xf>
    <xf numFmtId="4" fontId="16" fillId="0" borderId="14" xfId="20" applyNumberFormat="1" applyFont="1" applyBorder="1" applyAlignment="1" applyProtection="1">
      <alignment horizontal="right"/>
      <protection locked="0"/>
    </xf>
    <xf numFmtId="167" fontId="26" fillId="0" borderId="0" xfId="20" applyFont="1" applyAlignment="1">
      <alignment horizontal="right"/>
    </xf>
    <xf numFmtId="167" fontId="21" fillId="0" borderId="0" xfId="20" applyFont="1" applyAlignment="1">
      <alignment horizontal="right" vertical="center"/>
    </xf>
    <xf numFmtId="167" fontId="21" fillId="0" borderId="0" xfId="20" applyFont="1" applyAlignment="1">
      <alignment horizontal="right"/>
    </xf>
    <xf numFmtId="4" fontId="22" fillId="0" borderId="21" xfId="20" applyNumberFormat="1" applyFont="1" applyFill="1" applyBorder="1" applyAlignment="1" applyProtection="1">
      <alignment horizontal="right"/>
    </xf>
    <xf numFmtId="4" fontId="25" fillId="0" borderId="21" xfId="20" applyNumberFormat="1" applyFont="1" applyFill="1" applyBorder="1" applyAlignment="1" applyProtection="1">
      <alignment horizontal="right"/>
    </xf>
    <xf numFmtId="167" fontId="27" fillId="0" borderId="0" xfId="20" applyFont="1" applyAlignment="1">
      <alignment horizontal="right" vertical="center"/>
    </xf>
    <xf numFmtId="10" fontId="18" fillId="15" borderId="18" xfId="20" applyNumberFormat="1" applyFont="1" applyFill="1" applyBorder="1" applyAlignment="1" applyProtection="1">
      <alignment horizontal="center" vertical="center"/>
    </xf>
    <xf numFmtId="10" fontId="18" fillId="15" borderId="19" xfId="20" applyNumberFormat="1" applyFont="1" applyFill="1" applyBorder="1" applyAlignment="1" applyProtection="1">
      <alignment horizontal="center" vertical="center"/>
    </xf>
    <xf numFmtId="49" fontId="5" fillId="15" borderId="3" xfId="20" applyNumberFormat="1" applyFont="1" applyFill="1" applyBorder="1" applyAlignment="1" applyProtection="1">
      <protection locked="0"/>
    </xf>
    <xf numFmtId="167" fontId="3" fillId="15" borderId="0" xfId="20" applyFill="1"/>
    <xf numFmtId="49" fontId="6" fillId="15" borderId="3" xfId="20" applyNumberFormat="1" applyFont="1" applyFill="1" applyBorder="1"/>
    <xf numFmtId="0" fontId="21" fillId="0" borderId="0" xfId="0" applyFont="1" applyAlignment="1"/>
    <xf numFmtId="168" fontId="0" fillId="0" borderId="11" xfId="0" applyNumberFormat="1" applyBorder="1"/>
    <xf numFmtId="168" fontId="0" fillId="15" borderId="11" xfId="0" applyNumberFormat="1" applyFill="1" applyBorder="1"/>
    <xf numFmtId="49" fontId="6" fillId="0" borderId="6" xfId="20" applyNumberFormat="1" applyFont="1" applyFill="1" applyBorder="1"/>
    <xf numFmtId="49" fontId="24" fillId="0" borderId="10" xfId="20" applyNumberFormat="1" applyFont="1" applyFill="1" applyBorder="1" applyAlignment="1">
      <alignment vertical="center"/>
    </xf>
    <xf numFmtId="167" fontId="18" fillId="0" borderId="0" xfId="20" applyFont="1" applyFill="1" applyBorder="1" applyAlignment="1">
      <alignment horizontal="left" vertical="center" wrapText="1"/>
    </xf>
    <xf numFmtId="10" fontId="18" fillId="16" borderId="40" xfId="20" applyNumberFormat="1" applyFont="1" applyFill="1" applyBorder="1" applyAlignment="1" applyProtection="1">
      <alignment horizontal="center" vertical="center"/>
      <protection locked="0"/>
    </xf>
    <xf numFmtId="10" fontId="18" fillId="16" borderId="0" xfId="20" applyNumberFormat="1" applyFont="1" applyFill="1" applyBorder="1" applyAlignment="1" applyProtection="1">
      <alignment horizontal="center" vertical="center"/>
      <protection locked="0"/>
    </xf>
    <xf numFmtId="168" fontId="23" fillId="0" borderId="11" xfId="20" applyNumberFormat="1" applyFont="1" applyBorder="1" applyAlignment="1">
      <alignment horizontal="right" wrapText="1"/>
    </xf>
    <xf numFmtId="168" fontId="23" fillId="0" borderId="41" xfId="20" applyNumberFormat="1" applyFont="1" applyBorder="1" applyAlignment="1">
      <alignment horizontal="right" wrapText="1"/>
    </xf>
    <xf numFmtId="4" fontId="25" fillId="0" borderId="11" xfId="20" applyNumberFormat="1" applyFont="1" applyFill="1" applyBorder="1" applyAlignment="1" applyProtection="1">
      <alignment horizontal="right"/>
    </xf>
    <xf numFmtId="4" fontId="25" fillId="0" borderId="14" xfId="20" applyNumberFormat="1" applyFont="1" applyFill="1" applyBorder="1" applyAlignment="1" applyProtection="1">
      <alignment horizontal="right"/>
    </xf>
    <xf numFmtId="10" fontId="18" fillId="16" borderId="42" xfId="20" applyNumberFormat="1" applyFont="1" applyFill="1" applyBorder="1" applyAlignment="1" applyProtection="1">
      <alignment horizontal="center" vertical="center"/>
      <protection locked="0"/>
    </xf>
    <xf numFmtId="49" fontId="24" fillId="0" borderId="34" xfId="20" applyNumberFormat="1" applyFont="1" applyFill="1" applyBorder="1" applyAlignment="1">
      <alignment vertical="center"/>
    </xf>
    <xf numFmtId="49" fontId="24" fillId="0" borderId="36" xfId="20" applyNumberFormat="1" applyFont="1" applyFill="1" applyBorder="1" applyAlignment="1">
      <alignment vertical="center"/>
    </xf>
    <xf numFmtId="49" fontId="24" fillId="0" borderId="35" xfId="20" applyNumberFormat="1" applyFont="1" applyFill="1" applyBorder="1" applyAlignment="1">
      <alignment vertical="center"/>
    </xf>
    <xf numFmtId="167" fontId="18" fillId="0" borderId="24" xfId="20" applyFont="1" applyFill="1" applyBorder="1" applyAlignment="1">
      <alignment horizontal="left" vertical="center" wrapText="1"/>
    </xf>
    <xf numFmtId="167" fontId="18" fillId="0" borderId="38" xfId="20" applyFont="1" applyFill="1" applyBorder="1" applyAlignment="1">
      <alignment horizontal="left" vertical="center" wrapText="1"/>
    </xf>
    <xf numFmtId="167" fontId="18" fillId="0" borderId="25" xfId="20" applyFont="1" applyFill="1" applyBorder="1" applyAlignment="1">
      <alignment horizontal="left" vertical="center" wrapText="1"/>
    </xf>
    <xf numFmtId="2" fontId="18" fillId="15" borderId="16" xfId="20" applyNumberFormat="1" applyFont="1" applyFill="1" applyBorder="1" applyAlignment="1" applyProtection="1">
      <alignment horizontal="center" vertical="center"/>
    </xf>
    <xf numFmtId="2" fontId="18" fillId="15" borderId="17" xfId="20" applyNumberFormat="1" applyFont="1" applyFill="1" applyBorder="1" applyAlignment="1" applyProtection="1">
      <alignment horizontal="center" vertical="center"/>
    </xf>
    <xf numFmtId="2" fontId="18" fillId="15" borderId="27" xfId="20" applyNumberFormat="1" applyFont="1" applyFill="1" applyBorder="1" applyAlignment="1" applyProtection="1">
      <alignment horizontal="center" vertical="center"/>
    </xf>
    <xf numFmtId="10" fontId="18" fillId="16" borderId="16" xfId="20" applyNumberFormat="1" applyFont="1" applyFill="1" applyBorder="1" applyAlignment="1" applyProtection="1">
      <alignment horizontal="center" vertical="center"/>
      <protection locked="0"/>
    </xf>
    <xf numFmtId="10" fontId="18" fillId="16" borderId="17" xfId="20" applyNumberFormat="1" applyFont="1" applyFill="1" applyBorder="1" applyAlignment="1" applyProtection="1">
      <alignment horizontal="center" vertical="center"/>
      <protection locked="0"/>
    </xf>
    <xf numFmtId="10" fontId="18" fillId="16" borderId="27" xfId="20" applyNumberFormat="1" applyFont="1" applyFill="1" applyBorder="1" applyAlignment="1" applyProtection="1">
      <alignment horizontal="center" vertical="center"/>
      <protection locked="0"/>
    </xf>
    <xf numFmtId="4" fontId="18" fillId="0" borderId="18" xfId="20" applyNumberFormat="1" applyFont="1" applyFill="1" applyBorder="1" applyAlignment="1" applyProtection="1">
      <alignment horizontal="center"/>
    </xf>
    <xf numFmtId="4" fontId="18" fillId="0" borderId="19" xfId="20" applyNumberFormat="1" applyFont="1" applyFill="1" applyBorder="1" applyAlignment="1" applyProtection="1">
      <alignment horizontal="center"/>
    </xf>
    <xf numFmtId="4" fontId="18" fillId="0" borderId="26" xfId="20" applyNumberFormat="1" applyFont="1" applyFill="1" applyBorder="1" applyAlignment="1" applyProtection="1">
      <alignment horizontal="center"/>
    </xf>
    <xf numFmtId="4" fontId="18" fillId="0" borderId="23" xfId="20" applyNumberFormat="1" applyFont="1" applyFill="1" applyBorder="1" applyAlignment="1" applyProtection="1">
      <alignment horizontal="center"/>
    </xf>
    <xf numFmtId="4" fontId="18" fillId="0" borderId="39" xfId="20" applyNumberFormat="1" applyFont="1" applyFill="1" applyBorder="1" applyAlignment="1" applyProtection="1">
      <alignment horizontal="center"/>
    </xf>
    <xf numFmtId="4" fontId="18" fillId="0" borderId="28" xfId="20" applyNumberFormat="1" applyFont="1" applyFill="1" applyBorder="1" applyAlignment="1" applyProtection="1">
      <alignment horizontal="center"/>
    </xf>
    <xf numFmtId="0" fontId="21" fillId="0" borderId="0" xfId="0" applyFont="1" applyAlignment="1">
      <alignment horizontal="center"/>
    </xf>
    <xf numFmtId="0" fontId="24" fillId="0" borderId="34" xfId="21" applyFont="1" applyFill="1" applyBorder="1" applyAlignment="1">
      <alignment vertical="center"/>
    </xf>
    <xf numFmtId="0" fontId="24" fillId="0" borderId="36" xfId="21" applyFont="1" applyFill="1" applyBorder="1" applyAlignment="1">
      <alignment vertical="center"/>
    </xf>
    <xf numFmtId="0" fontId="24" fillId="0" borderId="35" xfId="21" applyFont="1" applyFill="1" applyBorder="1" applyAlignment="1">
      <alignment vertical="center"/>
    </xf>
    <xf numFmtId="49" fontId="24" fillId="0" borderId="34" xfId="20" applyNumberFormat="1" applyFont="1" applyFill="1" applyBorder="1" applyAlignment="1" applyProtection="1">
      <alignment vertical="center"/>
      <protection locked="0"/>
    </xf>
    <xf numFmtId="49" fontId="24" fillId="0" borderId="36" xfId="20" applyNumberFormat="1" applyFont="1" applyFill="1" applyBorder="1" applyAlignment="1" applyProtection="1">
      <alignment vertical="center"/>
      <protection locked="0"/>
    </xf>
    <xf numFmtId="49" fontId="24" fillId="0" borderId="37" xfId="20" applyNumberFormat="1" applyFont="1" applyFill="1" applyBorder="1" applyAlignment="1">
      <alignment vertical="center"/>
    </xf>
    <xf numFmtId="167" fontId="20" fillId="0" borderId="0" xfId="20" applyFont="1" applyBorder="1" applyAlignment="1">
      <alignment horizontal="center"/>
    </xf>
    <xf numFmtId="0" fontId="19" fillId="13" borderId="0" xfId="20" applyNumberFormat="1" applyFont="1" applyFill="1" applyBorder="1" applyAlignment="1">
      <alignment horizontal="center" wrapText="1"/>
    </xf>
    <xf numFmtId="49" fontId="13" fillId="0" borderId="29" xfId="20" applyNumberFormat="1" applyFont="1" applyFill="1" applyBorder="1" applyAlignment="1">
      <alignment horizontal="center"/>
    </xf>
    <xf numFmtId="49" fontId="13" fillId="0" borderId="30" xfId="20" applyNumberFormat="1" applyFont="1" applyFill="1" applyBorder="1" applyAlignment="1">
      <alignment horizontal="center"/>
    </xf>
    <xf numFmtId="49" fontId="13" fillId="0" borderId="31" xfId="20" applyNumberFormat="1" applyFont="1" applyFill="1" applyBorder="1" applyAlignment="1">
      <alignment horizontal="center"/>
    </xf>
    <xf numFmtId="49" fontId="24" fillId="0" borderId="33" xfId="20" applyNumberFormat="1" applyFont="1" applyFill="1" applyBorder="1" applyAlignment="1" applyProtection="1">
      <alignment vertical="center"/>
      <protection locked="0"/>
    </xf>
    <xf numFmtId="167" fontId="18" fillId="0" borderId="32" xfId="20" applyFont="1" applyFill="1" applyBorder="1" applyAlignment="1">
      <alignment horizontal="left" vertical="center" wrapText="1"/>
    </xf>
    <xf numFmtId="14" fontId="28" fillId="0" borderId="0" xfId="0" applyNumberFormat="1" applyFont="1" applyAlignment="1"/>
  </cellXfs>
  <cellStyles count="3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Campo do Assistente de dados" xfId="13"/>
    <cellStyle name="Canto do Assistente de dados" xfId="14"/>
    <cellStyle name="Categoria do Assistente de dados" xfId="15"/>
    <cellStyle name="Excel Built-in Normal" xfId="16"/>
    <cellStyle name="Excel Built-in Normal 1" xfId="17"/>
    <cellStyle name="Hiperlink 2" xfId="18"/>
    <cellStyle name="Moeda 2" xfId="19"/>
    <cellStyle name="Normal" xfId="0" builtinId="0"/>
    <cellStyle name="Normal 2" xfId="20"/>
    <cellStyle name="Normal 3" xfId="21"/>
    <cellStyle name="Nota 2" xfId="22"/>
    <cellStyle name="Resultado do Assistente de dados" xfId="23"/>
    <cellStyle name="Separador de milhares 2" xfId="24"/>
    <cellStyle name="Separador de milhares 3" xfId="25"/>
    <cellStyle name="Separador de milhares 4" xfId="26"/>
    <cellStyle name="Separador de milhares 5" xfId="27"/>
    <cellStyle name="Título do Assistente de dados" xfId="28"/>
    <cellStyle name="Valor do Assistente de dados" xfId="29"/>
    <cellStyle name="Vírgula 2" xfId="3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484654</xdr:colOff>
      <xdr:row>0</xdr:row>
      <xdr:rowOff>98858</xdr:rowOff>
    </xdr:from>
    <xdr:to>
      <xdr:col>10</xdr:col>
      <xdr:colOff>141754</xdr:colOff>
      <xdr:row>5</xdr:row>
      <xdr:rowOff>86212</xdr:rowOff>
    </xdr:to>
    <xdr:pic>
      <xdr:nvPicPr>
        <xdr:cNvPr id="10462" name="Imagem 2" descr="Descrição: Descrição: marcas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654" y="98858"/>
          <a:ext cx="6025243" cy="117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3_03_2012\municipios_prioritarios_286_FINAL__regionaliza&#231;&#227;o_21_mar_2012_v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Base 201 municípios"/>
      <sheetName val="Recursos"/>
      <sheetName val="Tabela Regiões_Grupos PAC"/>
      <sheetName val="Memória"/>
      <sheetName val="Hierarquização pesos soma"/>
      <sheetName val="Hierarquização 201"/>
    </sheetNames>
    <sheetDataSet>
      <sheetData sheetId="0" refreshError="1">
        <row r="1">
          <cell r="B1" t="str">
            <v>não</v>
          </cell>
        </row>
        <row r="5">
          <cell r="B5" t="str">
            <v>sim</v>
          </cell>
          <cell r="D5">
            <v>1</v>
          </cell>
          <cell r="E5">
            <v>50</v>
          </cell>
          <cell r="F5">
            <v>4</v>
          </cell>
        </row>
        <row r="6">
          <cell r="B6">
            <v>4</v>
          </cell>
          <cell r="D6">
            <v>51</v>
          </cell>
          <cell r="E6">
            <v>100</v>
          </cell>
          <cell r="F6">
            <v>3</v>
          </cell>
        </row>
        <row r="7">
          <cell r="D7">
            <v>101</v>
          </cell>
          <cell r="E7">
            <v>150</v>
          </cell>
          <cell r="F7">
            <v>2</v>
          </cell>
        </row>
        <row r="8">
          <cell r="D8">
            <v>151</v>
          </cell>
          <cell r="E8">
            <v>201</v>
          </cell>
          <cell r="F8">
            <v>1</v>
          </cell>
        </row>
        <row r="9">
          <cell r="D9">
            <v>202</v>
          </cell>
        </row>
      </sheetData>
      <sheetData sheetId="1" refreshError="1">
        <row r="2">
          <cell r="CB2">
            <v>9000</v>
          </cell>
        </row>
        <row r="208">
          <cell r="CA208">
            <v>254.00192557448651</v>
          </cell>
        </row>
      </sheetData>
      <sheetData sheetId="2"/>
      <sheetData sheetId="3"/>
      <sheetData sheetId="4" refreshError="1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W86"/>
  <sheetViews>
    <sheetView showGridLines="0" showZeros="0" tabSelected="1" view="pageBreakPreview" topLeftCell="B1" zoomScale="80" zoomScaleSheetLayoutView="80" workbookViewId="0">
      <pane ySplit="8" topLeftCell="A9" activePane="bottomLeft" state="frozen"/>
      <selection activeCell="B1" sqref="B1"/>
      <selection pane="bottomLeft" activeCell="AF77" sqref="AF77"/>
    </sheetView>
  </sheetViews>
  <sheetFormatPr defaultColWidth="16.5546875" defaultRowHeight="15.6"/>
  <cols>
    <col min="1" max="1" width="7.44140625" style="3" hidden="1" customWidth="1"/>
    <col min="2" max="2" width="17.6640625" style="3" customWidth="1"/>
    <col min="3" max="3" width="37.6640625" style="2" customWidth="1"/>
    <col min="4" max="31" width="5.6640625" style="1" customWidth="1"/>
    <col min="32" max="32" width="19.6640625" style="50" bestFit="1" customWidth="1"/>
    <col min="33" max="33" width="16.5546875" style="1"/>
    <col min="34" max="34" width="32.88671875" style="1" customWidth="1"/>
    <col min="35" max="16384" width="16.5546875" style="1"/>
  </cols>
  <sheetData>
    <row r="1" spans="1:32" ht="16.2">
      <c r="A1" s="13"/>
      <c r="B1" s="14"/>
      <c r="C1" s="15"/>
      <c r="D1" s="16"/>
      <c r="E1" s="16"/>
      <c r="F1" s="16"/>
      <c r="G1" s="16"/>
      <c r="H1" s="16"/>
      <c r="I1" s="16"/>
      <c r="J1" s="17"/>
      <c r="K1" s="17"/>
      <c r="L1" s="17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46"/>
    </row>
    <row r="2" spans="1:32" ht="19.2">
      <c r="A2" s="13"/>
      <c r="B2" s="19"/>
      <c r="C2" s="20"/>
      <c r="D2" s="21"/>
      <c r="E2" s="21"/>
      <c r="F2" s="21"/>
      <c r="G2" s="21"/>
      <c r="H2" s="21"/>
      <c r="I2" s="21"/>
      <c r="J2" s="22"/>
      <c r="K2" s="22"/>
      <c r="L2" s="22"/>
      <c r="M2" s="99" t="s">
        <v>21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47"/>
    </row>
    <row r="3" spans="1:32" ht="19.2" customHeight="1">
      <c r="A3" s="13"/>
      <c r="B3" s="24"/>
      <c r="C3" s="20"/>
      <c r="D3" s="21"/>
      <c r="E3" s="21"/>
      <c r="F3" s="21"/>
      <c r="G3" s="25"/>
      <c r="H3" s="21"/>
      <c r="I3" s="26"/>
      <c r="J3" s="26"/>
      <c r="K3" s="26"/>
      <c r="L3" s="26"/>
      <c r="M3" s="100" t="s">
        <v>64</v>
      </c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47"/>
    </row>
    <row r="4" spans="1:32" ht="19.2" customHeight="1">
      <c r="A4" s="12"/>
      <c r="B4" s="24"/>
      <c r="C4" s="20"/>
      <c r="D4" s="21"/>
      <c r="E4" s="21"/>
      <c r="F4" s="21"/>
      <c r="G4" s="21"/>
      <c r="H4" s="21"/>
      <c r="I4" s="21"/>
      <c r="J4" s="21"/>
      <c r="K4" s="22"/>
      <c r="L4" s="22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48"/>
    </row>
    <row r="5" spans="1:32" ht="19.2" customHeight="1">
      <c r="A5" s="12"/>
      <c r="B5" s="27"/>
      <c r="C5" s="20"/>
      <c r="D5" s="21"/>
      <c r="E5" s="21"/>
      <c r="F5" s="21"/>
      <c r="G5" s="21"/>
      <c r="H5" s="21"/>
      <c r="I5" s="26"/>
      <c r="J5" s="26"/>
      <c r="K5" s="23"/>
      <c r="L5" s="23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48"/>
    </row>
    <row r="6" spans="1:32" ht="16.2" thickBot="1">
      <c r="A6" s="11"/>
      <c r="B6" s="28"/>
      <c r="C6" s="29"/>
      <c r="D6" s="30"/>
      <c r="E6" s="30"/>
      <c r="F6" s="30"/>
      <c r="G6" s="30"/>
      <c r="H6" s="30"/>
      <c r="I6" s="30"/>
      <c r="J6" s="30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49"/>
    </row>
    <row r="7" spans="1:32">
      <c r="A7" s="7" t="s">
        <v>3</v>
      </c>
      <c r="B7" s="32"/>
      <c r="C7" s="33" t="s">
        <v>19</v>
      </c>
      <c r="D7" s="101" t="s">
        <v>18</v>
      </c>
      <c r="E7" s="102"/>
      <c r="F7" s="102"/>
      <c r="G7" s="103"/>
      <c r="H7" s="101" t="s">
        <v>17</v>
      </c>
      <c r="I7" s="102"/>
      <c r="J7" s="102"/>
      <c r="K7" s="103"/>
      <c r="L7" s="101" t="s">
        <v>16</v>
      </c>
      <c r="M7" s="102"/>
      <c r="N7" s="102"/>
      <c r="O7" s="103"/>
      <c r="P7" s="101" t="s">
        <v>15</v>
      </c>
      <c r="Q7" s="102"/>
      <c r="R7" s="102"/>
      <c r="S7" s="103"/>
      <c r="T7" s="101" t="s">
        <v>14</v>
      </c>
      <c r="U7" s="102"/>
      <c r="V7" s="102"/>
      <c r="W7" s="103"/>
      <c r="X7" s="101" t="s">
        <v>23</v>
      </c>
      <c r="Y7" s="102"/>
      <c r="Z7" s="102"/>
      <c r="AA7" s="103"/>
      <c r="AB7" s="101" t="s">
        <v>24</v>
      </c>
      <c r="AC7" s="102"/>
      <c r="AD7" s="102"/>
      <c r="AE7" s="103"/>
      <c r="AF7" s="53" t="s">
        <v>2</v>
      </c>
    </row>
    <row r="8" spans="1:32">
      <c r="A8" s="10"/>
      <c r="B8" s="34"/>
      <c r="C8" s="35"/>
      <c r="D8" s="36" t="s">
        <v>13</v>
      </c>
      <c r="E8" s="36" t="s">
        <v>12</v>
      </c>
      <c r="F8" s="36" t="s">
        <v>11</v>
      </c>
      <c r="G8" s="36" t="s">
        <v>10</v>
      </c>
      <c r="H8" s="36" t="s">
        <v>13</v>
      </c>
      <c r="I8" s="36" t="s">
        <v>12</v>
      </c>
      <c r="J8" s="36" t="s">
        <v>11</v>
      </c>
      <c r="K8" s="36" t="s">
        <v>10</v>
      </c>
      <c r="L8" s="36" t="s">
        <v>13</v>
      </c>
      <c r="M8" s="36" t="s">
        <v>12</v>
      </c>
      <c r="N8" s="36" t="s">
        <v>11</v>
      </c>
      <c r="O8" s="36" t="s">
        <v>10</v>
      </c>
      <c r="P8" s="36" t="s">
        <v>13</v>
      </c>
      <c r="Q8" s="36" t="s">
        <v>12</v>
      </c>
      <c r="R8" s="36" t="s">
        <v>11</v>
      </c>
      <c r="S8" s="36" t="s">
        <v>10</v>
      </c>
      <c r="T8" s="36" t="s">
        <v>13</v>
      </c>
      <c r="U8" s="36" t="s">
        <v>12</v>
      </c>
      <c r="V8" s="36" t="s">
        <v>11</v>
      </c>
      <c r="W8" s="36" t="s">
        <v>10</v>
      </c>
      <c r="X8" s="36" t="s">
        <v>13</v>
      </c>
      <c r="Y8" s="36" t="s">
        <v>12</v>
      </c>
      <c r="Z8" s="36" t="s">
        <v>11</v>
      </c>
      <c r="AA8" s="36" t="s">
        <v>10</v>
      </c>
      <c r="AB8" s="36" t="s">
        <v>13</v>
      </c>
      <c r="AC8" s="36" t="s">
        <v>12</v>
      </c>
      <c r="AD8" s="36" t="s">
        <v>11</v>
      </c>
      <c r="AE8" s="36" t="s">
        <v>10</v>
      </c>
      <c r="AF8" s="53" t="s">
        <v>9</v>
      </c>
    </row>
    <row r="9" spans="1:32" ht="17.399999999999999" customHeight="1">
      <c r="A9" s="9" t="s">
        <v>1</v>
      </c>
      <c r="B9" s="93" t="s">
        <v>25</v>
      </c>
      <c r="C9" s="77" t="s">
        <v>50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5"/>
      <c r="AF9" s="62">
        <v>64813.55</v>
      </c>
    </row>
    <row r="10" spans="1:32" s="59" customFormat="1" ht="17.399999999999999" customHeight="1">
      <c r="A10" s="58"/>
      <c r="B10" s="94"/>
      <c r="C10" s="78"/>
      <c r="D10" s="80">
        <f>D11*$AF9</f>
        <v>16203.387500000001</v>
      </c>
      <c r="E10" s="81"/>
      <c r="F10" s="81"/>
      <c r="G10" s="82"/>
      <c r="H10" s="80">
        <f t="shared" ref="H10" si="0">H11*$AF9</f>
        <v>8425.7615000000005</v>
      </c>
      <c r="I10" s="81"/>
      <c r="J10" s="81"/>
      <c r="K10" s="82"/>
      <c r="L10" s="80">
        <f t="shared" ref="L10" si="1">L11*$AF9</f>
        <v>8425.7615000000005</v>
      </c>
      <c r="M10" s="81"/>
      <c r="N10" s="81"/>
      <c r="O10" s="82"/>
      <c r="P10" s="80">
        <f t="shared" ref="P10" si="2">P11*$AF9</f>
        <v>8425.7615000000005</v>
      </c>
      <c r="Q10" s="81"/>
      <c r="R10" s="81"/>
      <c r="S10" s="82"/>
      <c r="T10" s="80">
        <f t="shared" ref="T10" si="3">T11*$AF9</f>
        <v>8425.7615000000005</v>
      </c>
      <c r="U10" s="81"/>
      <c r="V10" s="81"/>
      <c r="W10" s="82"/>
      <c r="X10" s="80">
        <f t="shared" ref="X10" si="4">X11*$AF9</f>
        <v>8425.7615000000005</v>
      </c>
      <c r="Y10" s="81"/>
      <c r="Z10" s="81"/>
      <c r="AA10" s="82"/>
      <c r="AB10" s="80">
        <f t="shared" ref="AB10" si="5">AB11*$AF9</f>
        <v>6481.3550000000005</v>
      </c>
      <c r="AC10" s="81"/>
      <c r="AD10" s="81"/>
      <c r="AE10" s="82"/>
      <c r="AF10" s="63"/>
    </row>
    <row r="11" spans="1:32" ht="17.399999999999999" customHeight="1">
      <c r="A11" s="8"/>
      <c r="B11" s="95"/>
      <c r="C11" s="79"/>
      <c r="D11" s="83">
        <v>0.25</v>
      </c>
      <c r="E11" s="84"/>
      <c r="F11" s="84"/>
      <c r="G11" s="85"/>
      <c r="H11" s="83">
        <v>0.13</v>
      </c>
      <c r="I11" s="84"/>
      <c r="J11" s="84"/>
      <c r="K11" s="85"/>
      <c r="L11" s="83">
        <v>0.13</v>
      </c>
      <c r="M11" s="84"/>
      <c r="N11" s="84"/>
      <c r="O11" s="85"/>
      <c r="P11" s="83">
        <v>0.13</v>
      </c>
      <c r="Q11" s="84"/>
      <c r="R11" s="84"/>
      <c r="S11" s="85"/>
      <c r="T11" s="83">
        <v>0.13</v>
      </c>
      <c r="U11" s="84"/>
      <c r="V11" s="84"/>
      <c r="W11" s="85"/>
      <c r="X11" s="83">
        <v>0.13</v>
      </c>
      <c r="Y11" s="84"/>
      <c r="Z11" s="84"/>
      <c r="AA11" s="85"/>
      <c r="AB11" s="83">
        <v>0.1</v>
      </c>
      <c r="AC11" s="84"/>
      <c r="AD11" s="84"/>
      <c r="AE11" s="85"/>
      <c r="AF11" s="70"/>
    </row>
    <row r="12" spans="1:32" ht="16.8">
      <c r="A12" s="9" t="s">
        <v>8</v>
      </c>
      <c r="B12" s="96" t="s">
        <v>26</v>
      </c>
      <c r="C12" s="77" t="s">
        <v>20</v>
      </c>
      <c r="D12" s="44"/>
      <c r="E12" s="44"/>
      <c r="F12" s="44"/>
      <c r="G12" s="44"/>
      <c r="H12" s="44"/>
      <c r="I12" s="44"/>
      <c r="J12" s="44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7"/>
      <c r="AF12" s="62">
        <v>143712.75</v>
      </c>
    </row>
    <row r="13" spans="1:32" s="59" customFormat="1" ht="16.8">
      <c r="A13" s="58"/>
      <c r="B13" s="97"/>
      <c r="C13" s="78"/>
      <c r="D13" s="80">
        <f>D14*$AF12</f>
        <v>86227.65</v>
      </c>
      <c r="E13" s="81"/>
      <c r="F13" s="81"/>
      <c r="G13" s="82"/>
      <c r="H13" s="80">
        <f t="shared" ref="H13" si="6">H14*$AF12</f>
        <v>57485.100000000006</v>
      </c>
      <c r="I13" s="81"/>
      <c r="J13" s="81"/>
      <c r="K13" s="82"/>
      <c r="L13" s="80">
        <f t="shared" ref="L13" si="7">L14*$AF12</f>
        <v>0</v>
      </c>
      <c r="M13" s="81"/>
      <c r="N13" s="81"/>
      <c r="O13" s="82"/>
      <c r="P13" s="80">
        <f t="shared" ref="P13" si="8">P14*$AF12</f>
        <v>0</v>
      </c>
      <c r="Q13" s="81"/>
      <c r="R13" s="81"/>
      <c r="S13" s="82"/>
      <c r="T13" s="80">
        <f t="shared" ref="T13" si="9">T14*$AF12</f>
        <v>0</v>
      </c>
      <c r="U13" s="81"/>
      <c r="V13" s="81"/>
      <c r="W13" s="82"/>
      <c r="X13" s="80">
        <f t="shared" ref="X13" si="10">X14*$AF12</f>
        <v>0</v>
      </c>
      <c r="Y13" s="81"/>
      <c r="Z13" s="81"/>
      <c r="AA13" s="82"/>
      <c r="AB13" s="80">
        <f t="shared" ref="AB13" si="11">AB14*$AF12</f>
        <v>0</v>
      </c>
      <c r="AC13" s="81"/>
      <c r="AD13" s="81"/>
      <c r="AE13" s="82"/>
      <c r="AF13" s="63"/>
    </row>
    <row r="14" spans="1:32" ht="17.399999999999999">
      <c r="A14" s="8"/>
      <c r="B14" s="97"/>
      <c r="C14" s="79"/>
      <c r="D14" s="83">
        <v>0.6</v>
      </c>
      <c r="E14" s="84"/>
      <c r="F14" s="84"/>
      <c r="G14" s="85"/>
      <c r="H14" s="83">
        <v>0.4</v>
      </c>
      <c r="I14" s="84"/>
      <c r="J14" s="84"/>
      <c r="K14" s="85"/>
      <c r="L14" s="83"/>
      <c r="M14" s="84"/>
      <c r="N14" s="84"/>
      <c r="O14" s="85"/>
      <c r="P14" s="83"/>
      <c r="Q14" s="84"/>
      <c r="R14" s="84"/>
      <c r="S14" s="85"/>
      <c r="T14" s="83"/>
      <c r="U14" s="84"/>
      <c r="V14" s="84"/>
      <c r="W14" s="85"/>
      <c r="X14" s="83"/>
      <c r="Y14" s="84"/>
      <c r="Z14" s="84"/>
      <c r="AA14" s="85"/>
      <c r="AB14" s="83"/>
      <c r="AC14" s="84"/>
      <c r="AD14" s="84"/>
      <c r="AE14" s="85"/>
      <c r="AF14" s="70"/>
    </row>
    <row r="15" spans="1:32" ht="19.5" customHeight="1">
      <c r="A15" s="8"/>
      <c r="B15" s="98" t="s">
        <v>27</v>
      </c>
      <c r="C15" s="77" t="s">
        <v>0</v>
      </c>
      <c r="D15" s="56"/>
      <c r="E15" s="56"/>
      <c r="F15" s="56"/>
      <c r="G15" s="56"/>
      <c r="H15" s="56"/>
      <c r="I15" s="56"/>
      <c r="J15" s="56"/>
      <c r="K15" s="44"/>
      <c r="L15" s="44"/>
      <c r="M15" s="44"/>
      <c r="N15" s="44"/>
      <c r="O15" s="44"/>
      <c r="P15" s="44"/>
      <c r="Q15" s="44"/>
      <c r="R15" s="44"/>
      <c r="S15" s="44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7"/>
      <c r="AF15" s="62">
        <v>152208.43</v>
      </c>
    </row>
    <row r="16" spans="1:32" s="59" customFormat="1" ht="19.5" customHeight="1">
      <c r="A16" s="60"/>
      <c r="B16" s="75"/>
      <c r="C16" s="78"/>
      <c r="D16" s="80">
        <f>D17*$AF15</f>
        <v>0</v>
      </c>
      <c r="E16" s="81"/>
      <c r="F16" s="81"/>
      <c r="G16" s="82"/>
      <c r="H16" s="80">
        <f t="shared" ref="H16" si="12">H17*$AF15</f>
        <v>15220.843000000001</v>
      </c>
      <c r="I16" s="81"/>
      <c r="J16" s="81"/>
      <c r="K16" s="82"/>
      <c r="L16" s="80">
        <f t="shared" ref="L16" si="13">L17*$AF15</f>
        <v>76104.214999999997</v>
      </c>
      <c r="M16" s="81"/>
      <c r="N16" s="81"/>
      <c r="O16" s="82"/>
      <c r="P16" s="80">
        <f t="shared" ref="P16" si="14">P17*$AF15</f>
        <v>60883.372000000003</v>
      </c>
      <c r="Q16" s="81"/>
      <c r="R16" s="81"/>
      <c r="S16" s="82"/>
      <c r="T16" s="80">
        <f t="shared" ref="T16" si="15">T17*$AF15</f>
        <v>0</v>
      </c>
      <c r="U16" s="81"/>
      <c r="V16" s="81"/>
      <c r="W16" s="82"/>
      <c r="X16" s="80">
        <f t="shared" ref="X16" si="16">X17*$AF15</f>
        <v>0</v>
      </c>
      <c r="Y16" s="81"/>
      <c r="Z16" s="81"/>
      <c r="AA16" s="82"/>
      <c r="AB16" s="80">
        <f t="shared" ref="AB16" si="17">AB17*$AF15</f>
        <v>0</v>
      </c>
      <c r="AC16" s="81"/>
      <c r="AD16" s="81"/>
      <c r="AE16" s="82"/>
      <c r="AF16" s="63"/>
    </row>
    <row r="17" spans="1:32" ht="19.5" customHeight="1">
      <c r="A17" s="8"/>
      <c r="B17" s="76"/>
      <c r="C17" s="79"/>
      <c r="D17" s="83"/>
      <c r="E17" s="84"/>
      <c r="F17" s="84"/>
      <c r="G17" s="85"/>
      <c r="H17" s="83">
        <v>0.1</v>
      </c>
      <c r="I17" s="84"/>
      <c r="J17" s="84"/>
      <c r="K17" s="85"/>
      <c r="L17" s="83">
        <v>0.5</v>
      </c>
      <c r="M17" s="84"/>
      <c r="N17" s="84"/>
      <c r="O17" s="85"/>
      <c r="P17" s="83">
        <v>0.4</v>
      </c>
      <c r="Q17" s="84"/>
      <c r="R17" s="84"/>
      <c r="S17" s="85"/>
      <c r="T17" s="83"/>
      <c r="U17" s="84"/>
      <c r="V17" s="84"/>
      <c r="W17" s="85"/>
      <c r="X17" s="83"/>
      <c r="Y17" s="84"/>
      <c r="Z17" s="84"/>
      <c r="AA17" s="85"/>
      <c r="AB17" s="83"/>
      <c r="AC17" s="84"/>
      <c r="AD17" s="84"/>
      <c r="AE17" s="85"/>
      <c r="AF17" s="70"/>
    </row>
    <row r="18" spans="1:32" ht="19.5" customHeight="1">
      <c r="A18" s="8"/>
      <c r="B18" s="74" t="s">
        <v>28</v>
      </c>
      <c r="C18" s="77" t="s">
        <v>40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44"/>
      <c r="P18" s="44"/>
      <c r="Q18" s="44"/>
      <c r="R18" s="44"/>
      <c r="S18" s="44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7"/>
      <c r="AF18" s="62">
        <v>49051.86</v>
      </c>
    </row>
    <row r="19" spans="1:32" s="59" customFormat="1" ht="19.5" customHeight="1">
      <c r="A19" s="60"/>
      <c r="B19" s="75"/>
      <c r="C19" s="78"/>
      <c r="D19" s="80">
        <f>D20*$AF18</f>
        <v>0</v>
      </c>
      <c r="E19" s="81"/>
      <c r="F19" s="81"/>
      <c r="G19" s="82"/>
      <c r="H19" s="80">
        <f t="shared" ref="H19" si="18">H20*$AF18</f>
        <v>0</v>
      </c>
      <c r="I19" s="81"/>
      <c r="J19" s="81"/>
      <c r="K19" s="82"/>
      <c r="L19" s="80">
        <f t="shared" ref="L19" si="19">L20*$AF18</f>
        <v>9810.3720000000012</v>
      </c>
      <c r="M19" s="81"/>
      <c r="N19" s="81"/>
      <c r="O19" s="82"/>
      <c r="P19" s="80">
        <f t="shared" ref="P19" si="20">P20*$AF18</f>
        <v>39241.488000000005</v>
      </c>
      <c r="Q19" s="81"/>
      <c r="R19" s="81"/>
      <c r="S19" s="82"/>
      <c r="T19" s="80">
        <f t="shared" ref="T19" si="21">T20*$AF18</f>
        <v>0</v>
      </c>
      <c r="U19" s="81"/>
      <c r="V19" s="81"/>
      <c r="W19" s="82"/>
      <c r="X19" s="80">
        <f t="shared" ref="X19" si="22">X20*$AF18</f>
        <v>0</v>
      </c>
      <c r="Y19" s="81"/>
      <c r="Z19" s="81"/>
      <c r="AA19" s="82"/>
      <c r="AB19" s="80">
        <f t="shared" ref="AB19" si="23">AB20*$AF18</f>
        <v>0</v>
      </c>
      <c r="AC19" s="81"/>
      <c r="AD19" s="81"/>
      <c r="AE19" s="82"/>
      <c r="AF19" s="63"/>
    </row>
    <row r="20" spans="1:32" ht="19.5" customHeight="1">
      <c r="A20" s="8"/>
      <c r="B20" s="76"/>
      <c r="C20" s="79"/>
      <c r="D20" s="83"/>
      <c r="E20" s="84"/>
      <c r="F20" s="84"/>
      <c r="G20" s="85"/>
      <c r="H20" s="83"/>
      <c r="I20" s="84"/>
      <c r="J20" s="84"/>
      <c r="K20" s="85"/>
      <c r="L20" s="83">
        <v>0.2</v>
      </c>
      <c r="M20" s="84"/>
      <c r="N20" s="84"/>
      <c r="O20" s="85"/>
      <c r="P20" s="83">
        <v>0.8</v>
      </c>
      <c r="Q20" s="84"/>
      <c r="R20" s="84"/>
      <c r="S20" s="85"/>
      <c r="T20" s="83"/>
      <c r="U20" s="84"/>
      <c r="V20" s="84"/>
      <c r="W20" s="85"/>
      <c r="X20" s="83"/>
      <c r="Y20" s="84"/>
      <c r="Z20" s="84"/>
      <c r="AA20" s="85"/>
      <c r="AB20" s="83"/>
      <c r="AC20" s="84"/>
      <c r="AD20" s="84"/>
      <c r="AE20" s="85"/>
      <c r="AF20" s="70"/>
    </row>
    <row r="21" spans="1:32" ht="19.5" customHeight="1">
      <c r="A21" s="8"/>
      <c r="B21" s="74" t="s">
        <v>29</v>
      </c>
      <c r="C21" s="77" t="s">
        <v>41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4"/>
      <c r="S21" s="44"/>
      <c r="T21" s="44"/>
      <c r="U21" s="44"/>
      <c r="V21" s="44"/>
      <c r="W21" s="44"/>
      <c r="X21" s="44"/>
      <c r="Y21" s="56"/>
      <c r="Z21" s="56"/>
      <c r="AA21" s="56"/>
      <c r="AB21" s="56"/>
      <c r="AC21" s="56"/>
      <c r="AD21" s="56"/>
      <c r="AE21" s="57"/>
      <c r="AF21" s="62">
        <v>254427.55</v>
      </c>
    </row>
    <row r="22" spans="1:32" s="59" customFormat="1" ht="19.5" customHeight="1">
      <c r="A22" s="60"/>
      <c r="B22" s="75"/>
      <c r="C22" s="78"/>
      <c r="D22" s="80">
        <f>D23*$AF21</f>
        <v>0</v>
      </c>
      <c r="E22" s="81"/>
      <c r="F22" s="81"/>
      <c r="G22" s="82"/>
      <c r="H22" s="80">
        <f t="shared" ref="H22" si="24">H23*$AF21</f>
        <v>0</v>
      </c>
      <c r="I22" s="81"/>
      <c r="J22" s="81"/>
      <c r="K22" s="82"/>
      <c r="L22" s="80">
        <f t="shared" ref="L22" si="25">L23*$AF21</f>
        <v>0</v>
      </c>
      <c r="M22" s="81"/>
      <c r="N22" s="81"/>
      <c r="O22" s="82"/>
      <c r="P22" s="80">
        <f t="shared" ref="P22" si="26">P23*$AF21</f>
        <v>76328.264999999999</v>
      </c>
      <c r="Q22" s="81"/>
      <c r="R22" s="81"/>
      <c r="S22" s="82"/>
      <c r="T22" s="80">
        <f t="shared" ref="T22" si="27">T23*$AF21</f>
        <v>152656.53</v>
      </c>
      <c r="U22" s="81"/>
      <c r="V22" s="81"/>
      <c r="W22" s="82"/>
      <c r="X22" s="80">
        <f t="shared" ref="X22" si="28">X23*$AF21</f>
        <v>25442.755000000001</v>
      </c>
      <c r="Y22" s="81"/>
      <c r="Z22" s="81"/>
      <c r="AA22" s="82"/>
      <c r="AB22" s="80">
        <f t="shared" ref="AB22" si="29">AB23*$AF21</f>
        <v>0</v>
      </c>
      <c r="AC22" s="81"/>
      <c r="AD22" s="81"/>
      <c r="AE22" s="82"/>
      <c r="AF22" s="63"/>
    </row>
    <row r="23" spans="1:32" ht="19.5" customHeight="1">
      <c r="A23" s="8"/>
      <c r="B23" s="76"/>
      <c r="C23" s="79"/>
      <c r="D23" s="83"/>
      <c r="E23" s="84"/>
      <c r="F23" s="84"/>
      <c r="G23" s="85"/>
      <c r="H23" s="83"/>
      <c r="I23" s="84"/>
      <c r="J23" s="84"/>
      <c r="K23" s="85"/>
      <c r="L23" s="83"/>
      <c r="M23" s="84"/>
      <c r="N23" s="84"/>
      <c r="O23" s="85"/>
      <c r="P23" s="83">
        <v>0.3</v>
      </c>
      <c r="Q23" s="84"/>
      <c r="R23" s="84"/>
      <c r="S23" s="85"/>
      <c r="T23" s="83">
        <v>0.6</v>
      </c>
      <c r="U23" s="84"/>
      <c r="V23" s="84"/>
      <c r="W23" s="85"/>
      <c r="X23" s="83">
        <v>0.1</v>
      </c>
      <c r="Y23" s="84"/>
      <c r="Z23" s="84"/>
      <c r="AA23" s="85"/>
      <c r="AB23" s="83"/>
      <c r="AC23" s="84"/>
      <c r="AD23" s="84"/>
      <c r="AE23" s="85"/>
      <c r="AF23" s="70"/>
    </row>
    <row r="24" spans="1:32" ht="19.5" customHeight="1">
      <c r="A24" s="8"/>
      <c r="B24" s="74" t="s">
        <v>30</v>
      </c>
      <c r="C24" s="77" t="s">
        <v>42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44"/>
      <c r="V24" s="44"/>
      <c r="W24" s="44"/>
      <c r="X24" s="44"/>
      <c r="Y24" s="56"/>
      <c r="Z24" s="56"/>
      <c r="AA24" s="56"/>
      <c r="AB24" s="56"/>
      <c r="AC24" s="56"/>
      <c r="AD24" s="56"/>
      <c r="AE24" s="57"/>
      <c r="AF24" s="62">
        <v>40073.980000000003</v>
      </c>
    </row>
    <row r="25" spans="1:32" ht="19.5" customHeight="1">
      <c r="A25" s="8"/>
      <c r="B25" s="75"/>
      <c r="C25" s="78"/>
      <c r="D25" s="80">
        <f>D26*$AF24</f>
        <v>0</v>
      </c>
      <c r="E25" s="81"/>
      <c r="F25" s="81"/>
      <c r="G25" s="82"/>
      <c r="H25" s="80">
        <f t="shared" ref="H25" si="30">H26*$AF24</f>
        <v>0</v>
      </c>
      <c r="I25" s="81"/>
      <c r="J25" s="81"/>
      <c r="K25" s="82"/>
      <c r="L25" s="80">
        <f t="shared" ref="L25" si="31">L26*$AF24</f>
        <v>0</v>
      </c>
      <c r="M25" s="81"/>
      <c r="N25" s="81"/>
      <c r="O25" s="82"/>
      <c r="P25" s="80">
        <f t="shared" ref="P25" si="32">P26*$AF24</f>
        <v>0</v>
      </c>
      <c r="Q25" s="81"/>
      <c r="R25" s="81"/>
      <c r="S25" s="82"/>
      <c r="T25" s="80">
        <f t="shared" ref="T25" si="33">T26*$AF24</f>
        <v>30055.485000000001</v>
      </c>
      <c r="U25" s="81"/>
      <c r="V25" s="81"/>
      <c r="W25" s="82"/>
      <c r="X25" s="80">
        <f t="shared" ref="X25" si="34">X26*$AF24</f>
        <v>10018.495000000001</v>
      </c>
      <c r="Y25" s="81"/>
      <c r="Z25" s="81"/>
      <c r="AA25" s="82"/>
      <c r="AB25" s="80">
        <f t="shared" ref="AB25" si="35">AB26*$AF24</f>
        <v>0</v>
      </c>
      <c r="AC25" s="81"/>
      <c r="AD25" s="81"/>
      <c r="AE25" s="82"/>
      <c r="AF25" s="63"/>
    </row>
    <row r="26" spans="1:32" ht="19.5" customHeight="1">
      <c r="A26" s="8"/>
      <c r="B26" s="76"/>
      <c r="C26" s="79"/>
      <c r="D26" s="83"/>
      <c r="E26" s="84"/>
      <c r="F26" s="84"/>
      <c r="G26" s="85"/>
      <c r="H26" s="83"/>
      <c r="I26" s="84"/>
      <c r="J26" s="84"/>
      <c r="K26" s="85"/>
      <c r="L26" s="83"/>
      <c r="M26" s="84"/>
      <c r="N26" s="84"/>
      <c r="O26" s="85"/>
      <c r="P26" s="83"/>
      <c r="Q26" s="84"/>
      <c r="R26" s="84"/>
      <c r="S26" s="85"/>
      <c r="T26" s="83">
        <v>0.75</v>
      </c>
      <c r="U26" s="84"/>
      <c r="V26" s="84"/>
      <c r="W26" s="85"/>
      <c r="X26" s="83">
        <v>0.25</v>
      </c>
      <c r="Y26" s="84"/>
      <c r="Z26" s="84"/>
      <c r="AA26" s="85"/>
      <c r="AB26" s="83"/>
      <c r="AC26" s="84"/>
      <c r="AD26" s="84"/>
      <c r="AE26" s="85"/>
      <c r="AF26" s="70"/>
    </row>
    <row r="27" spans="1:32" ht="19.5" customHeight="1">
      <c r="A27" s="8"/>
      <c r="B27" s="74" t="s">
        <v>31</v>
      </c>
      <c r="C27" s="77" t="s">
        <v>43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44"/>
      <c r="S27" s="44"/>
      <c r="T27" s="44"/>
      <c r="U27" s="44"/>
      <c r="V27" s="56"/>
      <c r="W27" s="56"/>
      <c r="X27" s="56"/>
      <c r="Y27" s="56"/>
      <c r="Z27" s="56"/>
      <c r="AA27" s="56"/>
      <c r="AB27" s="56"/>
      <c r="AC27" s="56"/>
      <c r="AD27" s="56"/>
      <c r="AE27" s="57"/>
      <c r="AF27" s="62">
        <v>18143.46</v>
      </c>
    </row>
    <row r="28" spans="1:32" ht="19.5" customHeight="1">
      <c r="A28" s="8"/>
      <c r="B28" s="75"/>
      <c r="C28" s="78"/>
      <c r="D28" s="80">
        <f>D29*$AF27</f>
        <v>0</v>
      </c>
      <c r="E28" s="81"/>
      <c r="F28" s="81"/>
      <c r="G28" s="82"/>
      <c r="H28" s="80">
        <f t="shared" ref="H28" si="36">H29*$AF27</f>
        <v>0</v>
      </c>
      <c r="I28" s="81"/>
      <c r="J28" s="81"/>
      <c r="K28" s="82"/>
      <c r="L28" s="80">
        <f t="shared" ref="L28" si="37">L29*$AF27</f>
        <v>0</v>
      </c>
      <c r="M28" s="81"/>
      <c r="N28" s="81"/>
      <c r="O28" s="82"/>
      <c r="P28" s="80">
        <f t="shared" ref="P28" si="38">P29*$AF27</f>
        <v>7257.384</v>
      </c>
      <c r="Q28" s="81"/>
      <c r="R28" s="81"/>
      <c r="S28" s="82"/>
      <c r="T28" s="80">
        <f t="shared" ref="T28" si="39">T29*$AF27</f>
        <v>10886.075999999999</v>
      </c>
      <c r="U28" s="81"/>
      <c r="V28" s="81"/>
      <c r="W28" s="82"/>
      <c r="X28" s="80">
        <f t="shared" ref="X28" si="40">X29*$AF27</f>
        <v>0</v>
      </c>
      <c r="Y28" s="81"/>
      <c r="Z28" s="81"/>
      <c r="AA28" s="82"/>
      <c r="AB28" s="80">
        <f t="shared" ref="AB28" si="41">AB29*$AF27</f>
        <v>0</v>
      </c>
      <c r="AC28" s="81"/>
      <c r="AD28" s="81"/>
      <c r="AE28" s="82"/>
      <c r="AF28" s="63"/>
    </row>
    <row r="29" spans="1:32" ht="19.5" customHeight="1">
      <c r="A29" s="8"/>
      <c r="B29" s="76"/>
      <c r="C29" s="79"/>
      <c r="D29" s="83"/>
      <c r="E29" s="84"/>
      <c r="F29" s="84"/>
      <c r="G29" s="85"/>
      <c r="H29" s="83"/>
      <c r="I29" s="84"/>
      <c r="J29" s="84"/>
      <c r="K29" s="85"/>
      <c r="L29" s="83"/>
      <c r="M29" s="84"/>
      <c r="N29" s="84"/>
      <c r="O29" s="85"/>
      <c r="P29" s="83">
        <v>0.4</v>
      </c>
      <c r="Q29" s="84"/>
      <c r="R29" s="84"/>
      <c r="S29" s="85"/>
      <c r="T29" s="83">
        <v>0.6</v>
      </c>
      <c r="U29" s="84"/>
      <c r="V29" s="84"/>
      <c r="W29" s="85"/>
      <c r="X29" s="83"/>
      <c r="Y29" s="84"/>
      <c r="Z29" s="84"/>
      <c r="AA29" s="85"/>
      <c r="AB29" s="83"/>
      <c r="AC29" s="84"/>
      <c r="AD29" s="84"/>
      <c r="AE29" s="85"/>
      <c r="AF29" s="70"/>
    </row>
    <row r="30" spans="1:32" ht="19.5" customHeight="1">
      <c r="A30" s="8"/>
      <c r="B30" s="74" t="s">
        <v>51</v>
      </c>
      <c r="C30" s="77" t="s">
        <v>52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44"/>
      <c r="W30" s="56"/>
      <c r="X30" s="56"/>
      <c r="Y30" s="56"/>
      <c r="Z30" s="56"/>
      <c r="AA30" s="56"/>
      <c r="AB30" s="56"/>
      <c r="AC30" s="56"/>
      <c r="AD30" s="56"/>
      <c r="AE30" s="57"/>
      <c r="AF30" s="62">
        <v>814.38</v>
      </c>
    </row>
    <row r="31" spans="1:32" ht="19.5" customHeight="1">
      <c r="A31" s="8"/>
      <c r="B31" s="75"/>
      <c r="C31" s="78"/>
      <c r="D31" s="80">
        <f>D32*$AF30</f>
        <v>0</v>
      </c>
      <c r="E31" s="81"/>
      <c r="F31" s="81"/>
      <c r="G31" s="82"/>
      <c r="H31" s="80">
        <f t="shared" ref="H31" si="42">H32*$AF30</f>
        <v>0</v>
      </c>
      <c r="I31" s="81"/>
      <c r="J31" s="81"/>
      <c r="K31" s="82"/>
      <c r="L31" s="80">
        <f t="shared" ref="L31" si="43">L32*$AF30</f>
        <v>0</v>
      </c>
      <c r="M31" s="81"/>
      <c r="N31" s="81"/>
      <c r="O31" s="82"/>
      <c r="P31" s="80">
        <f t="shared" ref="P31" si="44">P32*$AF30</f>
        <v>0</v>
      </c>
      <c r="Q31" s="81"/>
      <c r="R31" s="81"/>
      <c r="S31" s="82"/>
      <c r="T31" s="80">
        <f t="shared" ref="T31" si="45">T32*$AF30</f>
        <v>814.38</v>
      </c>
      <c r="U31" s="81"/>
      <c r="V31" s="81"/>
      <c r="W31" s="82"/>
      <c r="X31" s="80">
        <f t="shared" ref="X31" si="46">X32*$AF30</f>
        <v>0</v>
      </c>
      <c r="Y31" s="81"/>
      <c r="Z31" s="81"/>
      <c r="AA31" s="82"/>
      <c r="AB31" s="80">
        <f t="shared" ref="AB31" si="47">AB32*$AF30</f>
        <v>0</v>
      </c>
      <c r="AC31" s="81"/>
      <c r="AD31" s="81"/>
      <c r="AE31" s="82"/>
      <c r="AF31" s="63"/>
    </row>
    <row r="32" spans="1:32" ht="19.5" customHeight="1">
      <c r="A32" s="8"/>
      <c r="B32" s="76"/>
      <c r="C32" s="79"/>
      <c r="D32" s="83"/>
      <c r="E32" s="84"/>
      <c r="F32" s="84"/>
      <c r="G32" s="85"/>
      <c r="H32" s="83"/>
      <c r="I32" s="84"/>
      <c r="J32" s="84"/>
      <c r="K32" s="85"/>
      <c r="L32" s="83"/>
      <c r="M32" s="84"/>
      <c r="N32" s="84"/>
      <c r="O32" s="85"/>
      <c r="P32" s="83"/>
      <c r="Q32" s="84"/>
      <c r="R32" s="84"/>
      <c r="S32" s="85"/>
      <c r="T32" s="83">
        <v>1</v>
      </c>
      <c r="U32" s="84"/>
      <c r="V32" s="84"/>
      <c r="W32" s="85"/>
      <c r="X32" s="83"/>
      <c r="Y32" s="84"/>
      <c r="Z32" s="84"/>
      <c r="AA32" s="85"/>
      <c r="AB32" s="83"/>
      <c r="AC32" s="84"/>
      <c r="AD32" s="84"/>
      <c r="AE32" s="85"/>
      <c r="AF32" s="70"/>
    </row>
    <row r="33" spans="1:32" ht="19.5" customHeight="1">
      <c r="A33" s="8"/>
      <c r="B33" s="74" t="s">
        <v>32</v>
      </c>
      <c r="C33" s="77" t="s">
        <v>44</v>
      </c>
      <c r="D33" s="56"/>
      <c r="E33" s="56"/>
      <c r="F33" s="56"/>
      <c r="G33" s="56"/>
      <c r="H33" s="44"/>
      <c r="I33" s="44"/>
      <c r="J33" s="44"/>
      <c r="K33" s="44"/>
      <c r="L33" s="44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  <c r="AF33" s="62">
        <v>92424.45</v>
      </c>
    </row>
    <row r="34" spans="1:32" ht="19.5" customHeight="1">
      <c r="A34" s="8"/>
      <c r="B34" s="75"/>
      <c r="C34" s="78"/>
      <c r="D34" s="80">
        <f>D35*$AF33</f>
        <v>0</v>
      </c>
      <c r="E34" s="81"/>
      <c r="F34" s="81"/>
      <c r="G34" s="82"/>
      <c r="H34" s="80">
        <f t="shared" ref="H34" si="48">H35*$AF33</f>
        <v>69318.337499999994</v>
      </c>
      <c r="I34" s="81"/>
      <c r="J34" s="81"/>
      <c r="K34" s="82"/>
      <c r="L34" s="80">
        <f t="shared" ref="L34" si="49">L35*$AF33</f>
        <v>23106.112499999999</v>
      </c>
      <c r="M34" s="81"/>
      <c r="N34" s="81"/>
      <c r="O34" s="82"/>
      <c r="P34" s="80">
        <f t="shared" ref="P34" si="50">P35*$AF33</f>
        <v>0</v>
      </c>
      <c r="Q34" s="81"/>
      <c r="R34" s="81"/>
      <c r="S34" s="82"/>
      <c r="T34" s="80">
        <f t="shared" ref="T34" si="51">T35*$AF33</f>
        <v>0</v>
      </c>
      <c r="U34" s="81"/>
      <c r="V34" s="81"/>
      <c r="W34" s="82"/>
      <c r="X34" s="80">
        <f t="shared" ref="X34" si="52">X35*$AF33</f>
        <v>0</v>
      </c>
      <c r="Y34" s="81"/>
      <c r="Z34" s="81"/>
      <c r="AA34" s="82"/>
      <c r="AB34" s="80">
        <f t="shared" ref="AB34" si="53">AB35*$AF33</f>
        <v>0</v>
      </c>
      <c r="AC34" s="81"/>
      <c r="AD34" s="81"/>
      <c r="AE34" s="82"/>
      <c r="AF34" s="63"/>
    </row>
    <row r="35" spans="1:32" ht="19.5" customHeight="1">
      <c r="A35" s="8"/>
      <c r="B35" s="76"/>
      <c r="C35" s="79"/>
      <c r="D35" s="83"/>
      <c r="E35" s="84"/>
      <c r="F35" s="84"/>
      <c r="G35" s="85"/>
      <c r="H35" s="83">
        <v>0.75</v>
      </c>
      <c r="I35" s="84"/>
      <c r="J35" s="84"/>
      <c r="K35" s="85"/>
      <c r="L35" s="83">
        <v>0.25</v>
      </c>
      <c r="M35" s="84"/>
      <c r="N35" s="84"/>
      <c r="O35" s="85"/>
      <c r="P35" s="83"/>
      <c r="Q35" s="84"/>
      <c r="R35" s="84"/>
      <c r="S35" s="85"/>
      <c r="T35" s="83"/>
      <c r="U35" s="84"/>
      <c r="V35" s="84"/>
      <c r="W35" s="85"/>
      <c r="X35" s="83"/>
      <c r="Y35" s="84"/>
      <c r="Z35" s="84"/>
      <c r="AA35" s="85"/>
      <c r="AB35" s="83"/>
      <c r="AC35" s="84"/>
      <c r="AD35" s="84"/>
      <c r="AE35" s="85"/>
      <c r="AF35" s="70"/>
    </row>
    <row r="36" spans="1:32" ht="19.5" customHeight="1">
      <c r="A36" s="8"/>
      <c r="B36" s="74" t="s">
        <v>33</v>
      </c>
      <c r="C36" s="77" t="s">
        <v>45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44"/>
      <c r="AD36" s="56"/>
      <c r="AE36" s="57"/>
      <c r="AF36" s="62">
        <v>13857.97</v>
      </c>
    </row>
    <row r="37" spans="1:32" ht="19.5" customHeight="1">
      <c r="A37" s="8"/>
      <c r="B37" s="75"/>
      <c r="C37" s="78"/>
      <c r="D37" s="80">
        <f>D38*$AF36</f>
        <v>0</v>
      </c>
      <c r="E37" s="81"/>
      <c r="F37" s="81"/>
      <c r="G37" s="82"/>
      <c r="H37" s="80">
        <f t="shared" ref="H37" si="54">H38*$AF36</f>
        <v>0</v>
      </c>
      <c r="I37" s="81"/>
      <c r="J37" s="81"/>
      <c r="K37" s="82"/>
      <c r="L37" s="80">
        <f t="shared" ref="L37" si="55">L38*$AF36</f>
        <v>0</v>
      </c>
      <c r="M37" s="81"/>
      <c r="N37" s="81"/>
      <c r="O37" s="82"/>
      <c r="P37" s="80">
        <f t="shared" ref="P37" si="56">P38*$AF36</f>
        <v>0</v>
      </c>
      <c r="Q37" s="81"/>
      <c r="R37" s="81"/>
      <c r="S37" s="82"/>
      <c r="T37" s="80">
        <f t="shared" ref="T37" si="57">T38*$AF36</f>
        <v>0</v>
      </c>
      <c r="U37" s="81"/>
      <c r="V37" s="81"/>
      <c r="W37" s="82"/>
      <c r="X37" s="80">
        <f t="shared" ref="X37" si="58">X38*$AF36</f>
        <v>0</v>
      </c>
      <c r="Y37" s="81"/>
      <c r="Z37" s="81"/>
      <c r="AA37" s="82"/>
      <c r="AB37" s="80">
        <f t="shared" ref="AB37" si="59">AB38*$AF36</f>
        <v>13857.97</v>
      </c>
      <c r="AC37" s="81"/>
      <c r="AD37" s="81"/>
      <c r="AE37" s="82"/>
      <c r="AF37" s="63"/>
    </row>
    <row r="38" spans="1:32" ht="19.5" customHeight="1">
      <c r="A38" s="8"/>
      <c r="B38" s="76"/>
      <c r="C38" s="79"/>
      <c r="D38" s="83"/>
      <c r="E38" s="84"/>
      <c r="F38" s="84"/>
      <c r="G38" s="85"/>
      <c r="H38" s="83"/>
      <c r="I38" s="84"/>
      <c r="J38" s="84"/>
      <c r="K38" s="85"/>
      <c r="L38" s="83"/>
      <c r="M38" s="84"/>
      <c r="N38" s="84"/>
      <c r="O38" s="85"/>
      <c r="P38" s="83"/>
      <c r="Q38" s="84"/>
      <c r="R38" s="84"/>
      <c r="S38" s="85"/>
      <c r="T38" s="83"/>
      <c r="U38" s="84"/>
      <c r="V38" s="84"/>
      <c r="W38" s="85"/>
      <c r="X38" s="83"/>
      <c r="Y38" s="84"/>
      <c r="Z38" s="84"/>
      <c r="AA38" s="85"/>
      <c r="AB38" s="83">
        <v>1</v>
      </c>
      <c r="AC38" s="84"/>
      <c r="AD38" s="84"/>
      <c r="AE38" s="85"/>
      <c r="AF38" s="70"/>
    </row>
    <row r="39" spans="1:32" ht="19.5" customHeight="1">
      <c r="A39" s="8"/>
      <c r="B39" s="96" t="s">
        <v>34</v>
      </c>
      <c r="C39" s="77" t="s">
        <v>46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44"/>
      <c r="Q39" s="44"/>
      <c r="R39" s="44"/>
      <c r="S39" s="44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7"/>
      <c r="AF39" s="62">
        <v>5342.96</v>
      </c>
    </row>
    <row r="40" spans="1:32" ht="19.5" customHeight="1">
      <c r="A40" s="8"/>
      <c r="B40" s="97"/>
      <c r="C40" s="78"/>
      <c r="D40" s="80">
        <f>D41*$AF39</f>
        <v>0</v>
      </c>
      <c r="E40" s="81"/>
      <c r="F40" s="81"/>
      <c r="G40" s="82"/>
      <c r="H40" s="80">
        <f t="shared" ref="H40" si="60">H41*$AF39</f>
        <v>0</v>
      </c>
      <c r="I40" s="81"/>
      <c r="J40" s="81"/>
      <c r="K40" s="82"/>
      <c r="L40" s="80">
        <f t="shared" ref="L40" si="61">L41*$AF39</f>
        <v>0</v>
      </c>
      <c r="M40" s="81"/>
      <c r="N40" s="81"/>
      <c r="O40" s="82"/>
      <c r="P40" s="80">
        <f t="shared" ref="P40" si="62">P41*$AF39</f>
        <v>5342.96</v>
      </c>
      <c r="Q40" s="81"/>
      <c r="R40" s="81"/>
      <c r="S40" s="82"/>
      <c r="T40" s="80">
        <f t="shared" ref="T40" si="63">T41*$AF39</f>
        <v>0</v>
      </c>
      <c r="U40" s="81"/>
      <c r="V40" s="81"/>
      <c r="W40" s="82"/>
      <c r="X40" s="80">
        <f t="shared" ref="X40" si="64">X41*$AF39</f>
        <v>0</v>
      </c>
      <c r="Y40" s="81"/>
      <c r="Z40" s="81"/>
      <c r="AA40" s="82"/>
      <c r="AB40" s="80">
        <f t="shared" ref="AB40" si="65">AB41*$AF39</f>
        <v>0</v>
      </c>
      <c r="AC40" s="81"/>
      <c r="AD40" s="81"/>
      <c r="AE40" s="82"/>
      <c r="AF40" s="63"/>
    </row>
    <row r="41" spans="1:32" ht="19.5" customHeight="1">
      <c r="A41" s="8"/>
      <c r="B41" s="104"/>
      <c r="C41" s="105"/>
      <c r="D41" s="83"/>
      <c r="E41" s="84"/>
      <c r="F41" s="84"/>
      <c r="G41" s="85"/>
      <c r="H41" s="83"/>
      <c r="I41" s="84"/>
      <c r="J41" s="84"/>
      <c r="K41" s="85"/>
      <c r="L41" s="83"/>
      <c r="M41" s="84"/>
      <c r="N41" s="84"/>
      <c r="O41" s="85"/>
      <c r="P41" s="83">
        <v>1</v>
      </c>
      <c r="Q41" s="84"/>
      <c r="R41" s="84"/>
      <c r="S41" s="85"/>
      <c r="T41" s="83"/>
      <c r="U41" s="84"/>
      <c r="V41" s="84"/>
      <c r="W41" s="85"/>
      <c r="X41" s="83"/>
      <c r="Y41" s="84"/>
      <c r="Z41" s="84"/>
      <c r="AA41" s="85"/>
      <c r="AB41" s="83"/>
      <c r="AC41" s="84"/>
      <c r="AD41" s="84"/>
      <c r="AE41" s="85"/>
      <c r="AF41" s="70"/>
    </row>
    <row r="42" spans="1:32" ht="19.5" customHeight="1">
      <c r="A42" s="8"/>
      <c r="B42" s="74" t="s">
        <v>35</v>
      </c>
      <c r="C42" s="77" t="s">
        <v>47</v>
      </c>
      <c r="D42" s="56"/>
      <c r="E42" s="56"/>
      <c r="F42" s="56"/>
      <c r="G42" s="56"/>
      <c r="H42" s="56"/>
      <c r="I42" s="56"/>
      <c r="J42" s="44"/>
      <c r="K42" s="44"/>
      <c r="L42" s="44"/>
      <c r="M42" s="44"/>
      <c r="N42" s="44"/>
      <c r="O42" s="44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7"/>
      <c r="AF42" s="62">
        <v>14033.1</v>
      </c>
    </row>
    <row r="43" spans="1:32" s="59" customFormat="1" ht="19.5" customHeight="1">
      <c r="A43" s="60"/>
      <c r="B43" s="75"/>
      <c r="C43" s="78"/>
      <c r="D43" s="80">
        <f>D44*$AF42</f>
        <v>0</v>
      </c>
      <c r="E43" s="81"/>
      <c r="F43" s="81"/>
      <c r="G43" s="82"/>
      <c r="H43" s="80">
        <f t="shared" ref="H43" si="66">H44*$AF42</f>
        <v>5613.2400000000007</v>
      </c>
      <c r="I43" s="81"/>
      <c r="J43" s="81"/>
      <c r="K43" s="82"/>
      <c r="L43" s="80">
        <f t="shared" ref="L43" si="67">L44*$AF42</f>
        <v>8419.86</v>
      </c>
      <c r="M43" s="81"/>
      <c r="N43" s="81"/>
      <c r="O43" s="82"/>
      <c r="P43" s="80">
        <f t="shared" ref="P43" si="68">P44*$AF42</f>
        <v>0</v>
      </c>
      <c r="Q43" s="81"/>
      <c r="R43" s="81"/>
      <c r="S43" s="82"/>
      <c r="T43" s="80">
        <f t="shared" ref="T43" si="69">T44*$AF42</f>
        <v>0</v>
      </c>
      <c r="U43" s="81"/>
      <c r="V43" s="81"/>
      <c r="W43" s="82"/>
      <c r="X43" s="80">
        <f t="shared" ref="X43" si="70">X44*$AF42</f>
        <v>0</v>
      </c>
      <c r="Y43" s="81"/>
      <c r="Z43" s="81"/>
      <c r="AA43" s="82"/>
      <c r="AB43" s="80">
        <f t="shared" ref="AB43" si="71">AB44*$AF42</f>
        <v>0</v>
      </c>
      <c r="AC43" s="81"/>
      <c r="AD43" s="81"/>
      <c r="AE43" s="82"/>
      <c r="AF43" s="63"/>
    </row>
    <row r="44" spans="1:32" ht="19.5" customHeight="1">
      <c r="A44" s="8"/>
      <c r="B44" s="76"/>
      <c r="C44" s="79"/>
      <c r="D44" s="83"/>
      <c r="E44" s="84"/>
      <c r="F44" s="84"/>
      <c r="G44" s="85"/>
      <c r="H44" s="83">
        <v>0.4</v>
      </c>
      <c r="I44" s="84"/>
      <c r="J44" s="84"/>
      <c r="K44" s="85"/>
      <c r="L44" s="83">
        <v>0.6</v>
      </c>
      <c r="M44" s="84"/>
      <c r="N44" s="84"/>
      <c r="O44" s="85"/>
      <c r="P44" s="83"/>
      <c r="Q44" s="84"/>
      <c r="R44" s="84"/>
      <c r="S44" s="85"/>
      <c r="T44" s="83"/>
      <c r="U44" s="84"/>
      <c r="V44" s="84"/>
      <c r="W44" s="85"/>
      <c r="X44" s="83"/>
      <c r="Y44" s="84"/>
      <c r="Z44" s="84"/>
      <c r="AA44" s="85"/>
      <c r="AB44" s="83"/>
      <c r="AC44" s="84"/>
      <c r="AD44" s="84"/>
      <c r="AE44" s="85"/>
      <c r="AF44" s="70"/>
    </row>
    <row r="45" spans="1:32" ht="19.5" customHeight="1">
      <c r="A45" s="8"/>
      <c r="B45" s="74" t="s">
        <v>36</v>
      </c>
      <c r="C45" s="77" t="s">
        <v>48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44"/>
      <c r="U45" s="44"/>
      <c r="V45" s="44"/>
      <c r="W45" s="44"/>
      <c r="X45" s="44"/>
      <c r="Y45" s="44"/>
      <c r="Z45" s="56"/>
      <c r="AA45" s="56"/>
      <c r="AB45" s="56"/>
      <c r="AC45" s="56"/>
      <c r="AD45" s="56"/>
      <c r="AE45" s="57"/>
      <c r="AF45" s="62">
        <v>11811.85</v>
      </c>
    </row>
    <row r="46" spans="1:32" s="59" customFormat="1" ht="19.5" customHeight="1">
      <c r="A46" s="60"/>
      <c r="B46" s="75"/>
      <c r="C46" s="78"/>
      <c r="D46" s="80">
        <f>D47*$AF45</f>
        <v>0</v>
      </c>
      <c r="E46" s="81"/>
      <c r="F46" s="81"/>
      <c r="G46" s="82"/>
      <c r="H46" s="80">
        <f t="shared" ref="H46" si="72">H47*$AF45</f>
        <v>0</v>
      </c>
      <c r="I46" s="81"/>
      <c r="J46" s="81"/>
      <c r="K46" s="82"/>
      <c r="L46" s="80">
        <f t="shared" ref="L46" si="73">L47*$AF45</f>
        <v>0</v>
      </c>
      <c r="M46" s="81"/>
      <c r="N46" s="81"/>
      <c r="O46" s="82"/>
      <c r="P46" s="80">
        <f t="shared" ref="P46" si="74">P47*$AF45</f>
        <v>0</v>
      </c>
      <c r="Q46" s="81"/>
      <c r="R46" s="81"/>
      <c r="S46" s="82"/>
      <c r="T46" s="80">
        <f t="shared" ref="T46" si="75">T47*$AF45</f>
        <v>9449.4800000000014</v>
      </c>
      <c r="U46" s="81"/>
      <c r="V46" s="81"/>
      <c r="W46" s="82"/>
      <c r="X46" s="80">
        <f t="shared" ref="X46" si="76">X47*$AF45</f>
        <v>2362.3700000000003</v>
      </c>
      <c r="Y46" s="81"/>
      <c r="Z46" s="81"/>
      <c r="AA46" s="82"/>
      <c r="AB46" s="80">
        <f t="shared" ref="AB46" si="77">AB47*$AF45</f>
        <v>0</v>
      </c>
      <c r="AC46" s="81"/>
      <c r="AD46" s="81"/>
      <c r="AE46" s="82"/>
      <c r="AF46" s="63"/>
    </row>
    <row r="47" spans="1:32" ht="19.5" customHeight="1">
      <c r="A47" s="8"/>
      <c r="B47" s="76"/>
      <c r="C47" s="79"/>
      <c r="D47" s="83"/>
      <c r="E47" s="84"/>
      <c r="F47" s="84"/>
      <c r="G47" s="85"/>
      <c r="H47" s="83"/>
      <c r="I47" s="84"/>
      <c r="J47" s="84"/>
      <c r="K47" s="85"/>
      <c r="L47" s="83"/>
      <c r="M47" s="84"/>
      <c r="N47" s="84"/>
      <c r="O47" s="85"/>
      <c r="P47" s="83"/>
      <c r="Q47" s="84"/>
      <c r="R47" s="84"/>
      <c r="S47" s="85"/>
      <c r="T47" s="83">
        <v>0.8</v>
      </c>
      <c r="U47" s="84"/>
      <c r="V47" s="84"/>
      <c r="W47" s="85"/>
      <c r="X47" s="83">
        <v>0.2</v>
      </c>
      <c r="Y47" s="84"/>
      <c r="Z47" s="84"/>
      <c r="AA47" s="85"/>
      <c r="AB47" s="83"/>
      <c r="AC47" s="84"/>
      <c r="AD47" s="84"/>
      <c r="AE47" s="85"/>
      <c r="AF47" s="70"/>
    </row>
    <row r="48" spans="1:32" ht="19.5" customHeight="1">
      <c r="A48" s="8"/>
      <c r="B48" s="74" t="s">
        <v>53</v>
      </c>
      <c r="C48" s="77" t="s">
        <v>54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44"/>
      <c r="AA48" s="44"/>
      <c r="AB48" s="44"/>
      <c r="AC48" s="56"/>
      <c r="AD48" s="56"/>
      <c r="AE48" s="57"/>
      <c r="AF48" s="62">
        <v>5142.68</v>
      </c>
    </row>
    <row r="49" spans="1:32" ht="19.5" customHeight="1">
      <c r="A49" s="8"/>
      <c r="B49" s="75"/>
      <c r="C49" s="78"/>
      <c r="D49" s="80">
        <f>D50*$AF48</f>
        <v>0</v>
      </c>
      <c r="E49" s="81"/>
      <c r="F49" s="81"/>
      <c r="G49" s="82"/>
      <c r="H49" s="80">
        <f t="shared" ref="H49" si="78">H50*$AF48</f>
        <v>0</v>
      </c>
      <c r="I49" s="81"/>
      <c r="J49" s="81"/>
      <c r="K49" s="82"/>
      <c r="L49" s="80">
        <f t="shared" ref="L49" si="79">L50*$AF48</f>
        <v>0</v>
      </c>
      <c r="M49" s="81"/>
      <c r="N49" s="81"/>
      <c r="O49" s="82"/>
      <c r="P49" s="80">
        <f t="shared" ref="P49" si="80">P50*$AF48</f>
        <v>0</v>
      </c>
      <c r="Q49" s="81"/>
      <c r="R49" s="81"/>
      <c r="S49" s="82"/>
      <c r="T49" s="80">
        <f t="shared" ref="T49" si="81">T50*$AF48</f>
        <v>0</v>
      </c>
      <c r="U49" s="81"/>
      <c r="V49" s="81"/>
      <c r="W49" s="82"/>
      <c r="X49" s="80">
        <f t="shared" ref="X49" si="82">X50*$AF48</f>
        <v>4114.1440000000002</v>
      </c>
      <c r="Y49" s="81"/>
      <c r="Z49" s="81"/>
      <c r="AA49" s="82"/>
      <c r="AB49" s="80">
        <f t="shared" ref="AB49" si="83">AB50*$AF48</f>
        <v>1028.5360000000001</v>
      </c>
      <c r="AC49" s="81"/>
      <c r="AD49" s="81"/>
      <c r="AE49" s="82"/>
      <c r="AF49" s="63"/>
    </row>
    <row r="50" spans="1:32" ht="19.5" customHeight="1">
      <c r="A50" s="8"/>
      <c r="B50" s="76"/>
      <c r="C50" s="79"/>
      <c r="D50" s="83"/>
      <c r="E50" s="84"/>
      <c r="F50" s="84"/>
      <c r="G50" s="85"/>
      <c r="H50" s="83"/>
      <c r="I50" s="84"/>
      <c r="J50" s="84"/>
      <c r="K50" s="85"/>
      <c r="L50" s="83"/>
      <c r="M50" s="84"/>
      <c r="N50" s="84"/>
      <c r="O50" s="85"/>
      <c r="P50" s="83"/>
      <c r="Q50" s="84"/>
      <c r="R50" s="84"/>
      <c r="S50" s="85"/>
      <c r="T50" s="83"/>
      <c r="U50" s="84"/>
      <c r="V50" s="84"/>
      <c r="W50" s="85"/>
      <c r="X50" s="83">
        <v>0.8</v>
      </c>
      <c r="Y50" s="84"/>
      <c r="Z50" s="84"/>
      <c r="AA50" s="85"/>
      <c r="AB50" s="83">
        <v>0.2</v>
      </c>
      <c r="AC50" s="84"/>
      <c r="AD50" s="84"/>
      <c r="AE50" s="85"/>
      <c r="AF50" s="70"/>
    </row>
    <row r="51" spans="1:32" ht="19.5" customHeight="1">
      <c r="A51" s="8"/>
      <c r="B51" s="74" t="s">
        <v>37</v>
      </c>
      <c r="C51" s="77" t="s">
        <v>22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44"/>
      <c r="T51" s="44"/>
      <c r="U51" s="44"/>
      <c r="V51" s="44"/>
      <c r="W51" s="44"/>
      <c r="X51" s="56"/>
      <c r="Y51" s="56"/>
      <c r="Z51" s="56"/>
      <c r="AA51" s="56"/>
      <c r="AB51" s="56"/>
      <c r="AC51" s="56"/>
      <c r="AD51" s="56"/>
      <c r="AE51" s="57"/>
      <c r="AF51" s="62">
        <v>24129.99</v>
      </c>
    </row>
    <row r="52" spans="1:32" ht="19.5" customHeight="1">
      <c r="A52" s="8"/>
      <c r="B52" s="75"/>
      <c r="C52" s="78"/>
      <c r="D52" s="80">
        <f>D53*$AF51</f>
        <v>0</v>
      </c>
      <c r="E52" s="81"/>
      <c r="F52" s="81"/>
      <c r="G52" s="82"/>
      <c r="H52" s="80">
        <f t="shared" ref="H52" si="84">H53*$AF51</f>
        <v>0</v>
      </c>
      <c r="I52" s="81"/>
      <c r="J52" s="81"/>
      <c r="K52" s="82"/>
      <c r="L52" s="80">
        <f t="shared" ref="L52" si="85">L53*$AF51</f>
        <v>0</v>
      </c>
      <c r="M52" s="81"/>
      <c r="N52" s="81"/>
      <c r="O52" s="82"/>
      <c r="P52" s="80">
        <f t="shared" ref="P52" si="86">P53*$AF51</f>
        <v>3619.4985000000001</v>
      </c>
      <c r="Q52" s="81"/>
      <c r="R52" s="81"/>
      <c r="S52" s="82"/>
      <c r="T52" s="80">
        <f t="shared" ref="T52" si="87">T53*$AF51</f>
        <v>20510.4915</v>
      </c>
      <c r="U52" s="81"/>
      <c r="V52" s="81"/>
      <c r="W52" s="82"/>
      <c r="X52" s="80">
        <f t="shared" ref="X52" si="88">X53*$AF51</f>
        <v>0</v>
      </c>
      <c r="Y52" s="81"/>
      <c r="Z52" s="81"/>
      <c r="AA52" s="82"/>
      <c r="AB52" s="80">
        <f t="shared" ref="AB52" si="89">AB53*$AF51</f>
        <v>0</v>
      </c>
      <c r="AC52" s="81"/>
      <c r="AD52" s="81"/>
      <c r="AE52" s="82"/>
      <c r="AF52" s="63"/>
    </row>
    <row r="53" spans="1:32" ht="19.5" customHeight="1">
      <c r="A53" s="8"/>
      <c r="B53" s="76"/>
      <c r="C53" s="79"/>
      <c r="D53" s="83"/>
      <c r="E53" s="84"/>
      <c r="F53" s="84"/>
      <c r="G53" s="85"/>
      <c r="H53" s="83"/>
      <c r="I53" s="84"/>
      <c r="J53" s="84"/>
      <c r="K53" s="85"/>
      <c r="L53" s="83"/>
      <c r="M53" s="84"/>
      <c r="N53" s="84"/>
      <c r="O53" s="85"/>
      <c r="P53" s="83">
        <v>0.15</v>
      </c>
      <c r="Q53" s="84"/>
      <c r="R53" s="84"/>
      <c r="S53" s="85"/>
      <c r="T53" s="83">
        <v>0.85</v>
      </c>
      <c r="U53" s="84"/>
      <c r="V53" s="84"/>
      <c r="W53" s="85"/>
      <c r="X53" s="83"/>
      <c r="Y53" s="84"/>
      <c r="Z53" s="84"/>
      <c r="AA53" s="85"/>
      <c r="AB53" s="83"/>
      <c r="AC53" s="84"/>
      <c r="AD53" s="84"/>
      <c r="AE53" s="85"/>
      <c r="AF53" s="70"/>
    </row>
    <row r="54" spans="1:32" ht="19.5" customHeight="1">
      <c r="A54" s="8"/>
      <c r="B54" s="74" t="s">
        <v>38</v>
      </c>
      <c r="C54" s="77" t="s">
        <v>49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44"/>
      <c r="X54" s="44"/>
      <c r="Y54" s="44"/>
      <c r="Z54" s="44"/>
      <c r="AA54" s="44"/>
      <c r="AB54" s="44"/>
      <c r="AC54" s="44"/>
      <c r="AD54" s="44"/>
      <c r="AE54" s="45"/>
      <c r="AF54" s="62">
        <v>155216.71</v>
      </c>
    </row>
    <row r="55" spans="1:32" ht="19.5" customHeight="1">
      <c r="A55" s="8"/>
      <c r="B55" s="75"/>
      <c r="C55" s="78"/>
      <c r="D55" s="80">
        <f>D56*$AF54</f>
        <v>0</v>
      </c>
      <c r="E55" s="81"/>
      <c r="F55" s="81"/>
      <c r="G55" s="82"/>
      <c r="H55" s="80">
        <f t="shared" ref="H55" si="90">H56*$AF54</f>
        <v>0</v>
      </c>
      <c r="I55" s="81"/>
      <c r="J55" s="81"/>
      <c r="K55" s="82"/>
      <c r="L55" s="80">
        <f t="shared" ref="L55" si="91">L56*$AF54</f>
        <v>0</v>
      </c>
      <c r="M55" s="81"/>
      <c r="N55" s="81"/>
      <c r="O55" s="82"/>
      <c r="P55" s="80">
        <f t="shared" ref="P55" si="92">P56*$AF54</f>
        <v>0</v>
      </c>
      <c r="Q55" s="81"/>
      <c r="R55" s="81"/>
      <c r="S55" s="82"/>
      <c r="T55" s="80">
        <f t="shared" ref="T55" si="93">T56*$AF54</f>
        <v>15521.671</v>
      </c>
      <c r="U55" s="81"/>
      <c r="V55" s="81"/>
      <c r="W55" s="82"/>
      <c r="X55" s="80">
        <f t="shared" ref="X55" si="94">X56*$AF54</f>
        <v>77608.354999999996</v>
      </c>
      <c r="Y55" s="81"/>
      <c r="Z55" s="81"/>
      <c r="AA55" s="82"/>
      <c r="AB55" s="80">
        <f t="shared" ref="AB55" si="95">AB56*$AF54</f>
        <v>62086.684000000001</v>
      </c>
      <c r="AC55" s="81"/>
      <c r="AD55" s="81"/>
      <c r="AE55" s="82"/>
      <c r="AF55" s="63"/>
    </row>
    <row r="56" spans="1:32" ht="19.5" customHeight="1">
      <c r="A56" s="8"/>
      <c r="B56" s="76"/>
      <c r="C56" s="79"/>
      <c r="D56" s="83"/>
      <c r="E56" s="84"/>
      <c r="F56" s="84"/>
      <c r="G56" s="85"/>
      <c r="H56" s="83"/>
      <c r="I56" s="84"/>
      <c r="J56" s="84"/>
      <c r="K56" s="85"/>
      <c r="L56" s="83"/>
      <c r="M56" s="84"/>
      <c r="N56" s="84"/>
      <c r="O56" s="85"/>
      <c r="P56" s="83"/>
      <c r="Q56" s="84"/>
      <c r="R56" s="84"/>
      <c r="S56" s="85"/>
      <c r="T56" s="83">
        <v>0.1</v>
      </c>
      <c r="U56" s="84"/>
      <c r="V56" s="84"/>
      <c r="W56" s="85"/>
      <c r="X56" s="83">
        <v>0.5</v>
      </c>
      <c r="Y56" s="84"/>
      <c r="Z56" s="84"/>
      <c r="AA56" s="85"/>
      <c r="AB56" s="83">
        <v>0.4</v>
      </c>
      <c r="AC56" s="84"/>
      <c r="AD56" s="84"/>
      <c r="AE56" s="85"/>
      <c r="AF56" s="70"/>
    </row>
    <row r="57" spans="1:32" ht="19.5" customHeight="1">
      <c r="A57" s="64"/>
      <c r="B57" s="74" t="s">
        <v>39</v>
      </c>
      <c r="C57" s="77" t="s">
        <v>59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44"/>
      <c r="Y57" s="44"/>
      <c r="Z57" s="44"/>
      <c r="AA57" s="44"/>
      <c r="AB57" s="44"/>
      <c r="AC57" s="44"/>
      <c r="AD57" s="44"/>
      <c r="AE57" s="45"/>
      <c r="AF57" s="62">
        <v>207458.89</v>
      </c>
    </row>
    <row r="58" spans="1:32" ht="19.5" customHeight="1">
      <c r="A58" s="64"/>
      <c r="B58" s="75"/>
      <c r="C58" s="78"/>
      <c r="D58" s="80">
        <f>D59*$AF57</f>
        <v>0</v>
      </c>
      <c r="E58" s="81"/>
      <c r="F58" s="81"/>
      <c r="G58" s="82"/>
      <c r="H58" s="80">
        <f t="shared" ref="H58" si="96">H59*$AF57</f>
        <v>0</v>
      </c>
      <c r="I58" s="81"/>
      <c r="J58" s="81"/>
      <c r="K58" s="82"/>
      <c r="L58" s="80">
        <f t="shared" ref="L58" si="97">L59*$AF57</f>
        <v>0</v>
      </c>
      <c r="M58" s="81"/>
      <c r="N58" s="81"/>
      <c r="O58" s="82"/>
      <c r="P58" s="80">
        <f t="shared" ref="P58" si="98">P59*$AF57</f>
        <v>0</v>
      </c>
      <c r="Q58" s="81"/>
      <c r="R58" s="81"/>
      <c r="S58" s="82"/>
      <c r="T58" s="80">
        <f t="shared" ref="T58" si="99">T59*$AF57</f>
        <v>0</v>
      </c>
      <c r="U58" s="81"/>
      <c r="V58" s="81"/>
      <c r="W58" s="82"/>
      <c r="X58" s="80">
        <f t="shared" ref="X58" si="100">X59*$AF57</f>
        <v>103729.44500000001</v>
      </c>
      <c r="Y58" s="81"/>
      <c r="Z58" s="81"/>
      <c r="AA58" s="82"/>
      <c r="AB58" s="80">
        <f t="shared" ref="AB58" si="101">AB59*$AF57</f>
        <v>103729.44500000001</v>
      </c>
      <c r="AC58" s="81"/>
      <c r="AD58" s="81"/>
      <c r="AE58" s="82"/>
      <c r="AF58" s="63"/>
    </row>
    <row r="59" spans="1:32" ht="19.5" customHeight="1">
      <c r="A59" s="64"/>
      <c r="B59" s="76"/>
      <c r="C59" s="79"/>
      <c r="D59" s="83"/>
      <c r="E59" s="84"/>
      <c r="F59" s="84"/>
      <c r="G59" s="85"/>
      <c r="H59" s="83"/>
      <c r="I59" s="84"/>
      <c r="J59" s="84"/>
      <c r="K59" s="85"/>
      <c r="L59" s="83"/>
      <c r="M59" s="84"/>
      <c r="N59" s="84"/>
      <c r="O59" s="85"/>
      <c r="P59" s="83"/>
      <c r="Q59" s="84"/>
      <c r="R59" s="84"/>
      <c r="S59" s="85"/>
      <c r="T59" s="83"/>
      <c r="U59" s="84"/>
      <c r="V59" s="84"/>
      <c r="W59" s="85"/>
      <c r="X59" s="83">
        <v>0.5</v>
      </c>
      <c r="Y59" s="84"/>
      <c r="Z59" s="84"/>
      <c r="AA59" s="85"/>
      <c r="AB59" s="83">
        <v>0.5</v>
      </c>
      <c r="AC59" s="84"/>
      <c r="AD59" s="84"/>
      <c r="AE59" s="85"/>
      <c r="AF59" s="70"/>
    </row>
    <row r="60" spans="1:32" ht="19.5" customHeight="1">
      <c r="A60" s="64"/>
      <c r="B60" s="74" t="s">
        <v>55</v>
      </c>
      <c r="C60" s="77" t="s">
        <v>60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5"/>
      <c r="AF60" s="62">
        <v>76035.19</v>
      </c>
    </row>
    <row r="61" spans="1:32" ht="19.5" customHeight="1">
      <c r="A61" s="64"/>
      <c r="B61" s="75"/>
      <c r="C61" s="78"/>
      <c r="D61" s="80">
        <f>D62*$AF60</f>
        <v>11405.2785</v>
      </c>
      <c r="E61" s="81"/>
      <c r="F61" s="81"/>
      <c r="G61" s="82"/>
      <c r="H61" s="80">
        <f t="shared" ref="H61" si="102">H62*$AF60</f>
        <v>11405.2785</v>
      </c>
      <c r="I61" s="81"/>
      <c r="J61" s="81"/>
      <c r="K61" s="82"/>
      <c r="L61" s="80">
        <f t="shared" ref="L61" si="103">L62*$AF60</f>
        <v>10644.926600000001</v>
      </c>
      <c r="M61" s="81"/>
      <c r="N61" s="81"/>
      <c r="O61" s="82"/>
      <c r="P61" s="80">
        <f t="shared" ref="P61" si="104">P62*$AF60</f>
        <v>10644.926600000001</v>
      </c>
      <c r="Q61" s="81"/>
      <c r="R61" s="81"/>
      <c r="S61" s="82"/>
      <c r="T61" s="80">
        <f t="shared" ref="T61" si="105">T62*$AF60</f>
        <v>10644.926600000001</v>
      </c>
      <c r="U61" s="81"/>
      <c r="V61" s="81"/>
      <c r="W61" s="82"/>
      <c r="X61" s="80">
        <f t="shared" ref="X61" si="106">X62*$AF60</f>
        <v>10644.926600000001</v>
      </c>
      <c r="Y61" s="81"/>
      <c r="Z61" s="81"/>
      <c r="AA61" s="82"/>
      <c r="AB61" s="80">
        <f t="shared" ref="AB61" si="107">AB62*$AF60</f>
        <v>10644.926600000001</v>
      </c>
      <c r="AC61" s="81"/>
      <c r="AD61" s="81"/>
      <c r="AE61" s="82"/>
      <c r="AF61" s="63"/>
    </row>
    <row r="62" spans="1:32" ht="19.5" customHeight="1">
      <c r="A62" s="64"/>
      <c r="B62" s="76"/>
      <c r="C62" s="79"/>
      <c r="D62" s="83">
        <v>0.15</v>
      </c>
      <c r="E62" s="84"/>
      <c r="F62" s="84"/>
      <c r="G62" s="85"/>
      <c r="H62" s="83">
        <v>0.15</v>
      </c>
      <c r="I62" s="84"/>
      <c r="J62" s="84"/>
      <c r="K62" s="85"/>
      <c r="L62" s="83">
        <v>0.14000000000000001</v>
      </c>
      <c r="M62" s="84"/>
      <c r="N62" s="84"/>
      <c r="O62" s="85"/>
      <c r="P62" s="83">
        <v>0.14000000000000001</v>
      </c>
      <c r="Q62" s="84"/>
      <c r="R62" s="84"/>
      <c r="S62" s="85"/>
      <c r="T62" s="83">
        <v>0.14000000000000001</v>
      </c>
      <c r="U62" s="84"/>
      <c r="V62" s="84"/>
      <c r="W62" s="85"/>
      <c r="X62" s="83">
        <v>0.14000000000000001</v>
      </c>
      <c r="Y62" s="84"/>
      <c r="Z62" s="84"/>
      <c r="AA62" s="85"/>
      <c r="AB62" s="83">
        <v>0.14000000000000001</v>
      </c>
      <c r="AC62" s="84"/>
      <c r="AD62" s="84"/>
      <c r="AE62" s="85"/>
      <c r="AF62" s="70"/>
    </row>
    <row r="63" spans="1:32" ht="19.5" customHeight="1">
      <c r="A63" s="64"/>
      <c r="B63" s="74" t="s">
        <v>56</v>
      </c>
      <c r="C63" s="77" t="s">
        <v>61</v>
      </c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5"/>
      <c r="AF63" s="62">
        <v>9921</v>
      </c>
    </row>
    <row r="64" spans="1:32" ht="19.5" customHeight="1">
      <c r="A64" s="64"/>
      <c r="B64" s="75"/>
      <c r="C64" s="78"/>
      <c r="D64" s="80">
        <f>D65*$AF63</f>
        <v>1190.52</v>
      </c>
      <c r="E64" s="81"/>
      <c r="F64" s="81"/>
      <c r="G64" s="82"/>
      <c r="H64" s="80">
        <f t="shared" ref="H64" si="108">H65*$AF63</f>
        <v>1785.78</v>
      </c>
      <c r="I64" s="81"/>
      <c r="J64" s="81"/>
      <c r="K64" s="82"/>
      <c r="L64" s="80">
        <f t="shared" ref="L64" si="109">L65*$AF63</f>
        <v>1785.78</v>
      </c>
      <c r="M64" s="81"/>
      <c r="N64" s="81"/>
      <c r="O64" s="82"/>
      <c r="P64" s="80">
        <f t="shared" ref="P64" si="110">P65*$AF63</f>
        <v>1785.78</v>
      </c>
      <c r="Q64" s="81"/>
      <c r="R64" s="81"/>
      <c r="S64" s="82"/>
      <c r="T64" s="80">
        <f t="shared" ref="T64" si="111">T65*$AF63</f>
        <v>1587.3600000000001</v>
      </c>
      <c r="U64" s="81"/>
      <c r="V64" s="81"/>
      <c r="W64" s="82"/>
      <c r="X64" s="80">
        <f t="shared" ref="X64" si="112">X65*$AF63</f>
        <v>992.1</v>
      </c>
      <c r="Y64" s="81"/>
      <c r="Z64" s="81"/>
      <c r="AA64" s="82"/>
      <c r="AB64" s="80">
        <f t="shared" ref="AB64" si="113">AB65*$AF63</f>
        <v>793.68000000000006</v>
      </c>
      <c r="AC64" s="81"/>
      <c r="AD64" s="81"/>
      <c r="AE64" s="82"/>
      <c r="AF64" s="63"/>
    </row>
    <row r="65" spans="1:49" ht="19.5" customHeight="1">
      <c r="A65" s="64"/>
      <c r="B65" s="76"/>
      <c r="C65" s="79"/>
      <c r="D65" s="83">
        <v>0.12</v>
      </c>
      <c r="E65" s="84"/>
      <c r="F65" s="84"/>
      <c r="G65" s="85"/>
      <c r="H65" s="83">
        <v>0.18</v>
      </c>
      <c r="I65" s="84"/>
      <c r="J65" s="84"/>
      <c r="K65" s="85"/>
      <c r="L65" s="83">
        <v>0.18</v>
      </c>
      <c r="M65" s="84"/>
      <c r="N65" s="84"/>
      <c r="O65" s="85"/>
      <c r="P65" s="83">
        <v>0.18</v>
      </c>
      <c r="Q65" s="84"/>
      <c r="R65" s="84"/>
      <c r="S65" s="85"/>
      <c r="T65" s="83">
        <v>0.16</v>
      </c>
      <c r="U65" s="84"/>
      <c r="V65" s="84"/>
      <c r="W65" s="85"/>
      <c r="X65" s="83">
        <v>0.1</v>
      </c>
      <c r="Y65" s="84"/>
      <c r="Z65" s="84"/>
      <c r="AA65" s="85"/>
      <c r="AB65" s="83">
        <v>0.08</v>
      </c>
      <c r="AC65" s="84"/>
      <c r="AD65" s="84"/>
      <c r="AE65" s="85"/>
      <c r="AF65" s="70"/>
    </row>
    <row r="66" spans="1:49" ht="19.5" customHeight="1">
      <c r="A66" s="64"/>
      <c r="B66" s="74" t="s">
        <v>57</v>
      </c>
      <c r="C66" s="77" t="s">
        <v>62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5"/>
      <c r="AF66" s="62">
        <v>113425</v>
      </c>
    </row>
    <row r="67" spans="1:49" ht="19.5" customHeight="1">
      <c r="A67" s="64"/>
      <c r="B67" s="75"/>
      <c r="C67" s="78"/>
      <c r="D67" s="80">
        <f>D68*$AF66</f>
        <v>11342.5</v>
      </c>
      <c r="E67" s="81"/>
      <c r="F67" s="81"/>
      <c r="G67" s="82"/>
      <c r="H67" s="80">
        <f t="shared" ref="H67" si="114">H68*$AF66</f>
        <v>17013.75</v>
      </c>
      <c r="I67" s="81"/>
      <c r="J67" s="81"/>
      <c r="K67" s="82"/>
      <c r="L67" s="80">
        <f t="shared" ref="L67" si="115">L68*$AF66</f>
        <v>17013.75</v>
      </c>
      <c r="M67" s="81"/>
      <c r="N67" s="81"/>
      <c r="O67" s="82"/>
      <c r="P67" s="80">
        <f t="shared" ref="P67" si="116">P68*$AF66</f>
        <v>17013.75</v>
      </c>
      <c r="Q67" s="81"/>
      <c r="R67" s="81"/>
      <c r="S67" s="82"/>
      <c r="T67" s="80">
        <f t="shared" ref="T67" si="117">T68*$AF66</f>
        <v>17013.75</v>
      </c>
      <c r="U67" s="81"/>
      <c r="V67" s="81"/>
      <c r="W67" s="82"/>
      <c r="X67" s="80">
        <f t="shared" ref="X67" si="118">X68*$AF66</f>
        <v>17013.75</v>
      </c>
      <c r="Y67" s="81"/>
      <c r="Z67" s="81"/>
      <c r="AA67" s="82"/>
      <c r="AB67" s="80">
        <f t="shared" ref="AB67" si="119">AB68*$AF66</f>
        <v>17013.75</v>
      </c>
      <c r="AC67" s="81"/>
      <c r="AD67" s="81"/>
      <c r="AE67" s="82"/>
      <c r="AF67" s="63"/>
    </row>
    <row r="68" spans="1:49" ht="19.5" customHeight="1">
      <c r="A68" s="64"/>
      <c r="B68" s="76"/>
      <c r="C68" s="79"/>
      <c r="D68" s="83">
        <v>0.1</v>
      </c>
      <c r="E68" s="84"/>
      <c r="F68" s="84"/>
      <c r="G68" s="85"/>
      <c r="H68" s="83">
        <v>0.15</v>
      </c>
      <c r="I68" s="84"/>
      <c r="J68" s="84"/>
      <c r="K68" s="85"/>
      <c r="L68" s="83">
        <v>0.15</v>
      </c>
      <c r="M68" s="84"/>
      <c r="N68" s="84"/>
      <c r="O68" s="85"/>
      <c r="P68" s="83">
        <v>0.15</v>
      </c>
      <c r="Q68" s="84"/>
      <c r="R68" s="84"/>
      <c r="S68" s="85"/>
      <c r="T68" s="83">
        <v>0.15</v>
      </c>
      <c r="U68" s="84"/>
      <c r="V68" s="84"/>
      <c r="W68" s="85"/>
      <c r="X68" s="83">
        <v>0.15</v>
      </c>
      <c r="Y68" s="84"/>
      <c r="Z68" s="84"/>
      <c r="AA68" s="85"/>
      <c r="AB68" s="83">
        <v>0.15</v>
      </c>
      <c r="AC68" s="84"/>
      <c r="AD68" s="84"/>
      <c r="AE68" s="85"/>
      <c r="AF68" s="70"/>
    </row>
    <row r="69" spans="1:49" ht="19.5" customHeight="1">
      <c r="A69" s="64"/>
      <c r="B69" s="74" t="s">
        <v>58</v>
      </c>
      <c r="C69" s="77" t="s">
        <v>63</v>
      </c>
      <c r="D69" s="44"/>
      <c r="E69" s="44"/>
      <c r="F69" s="44"/>
      <c r="G69" s="44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7"/>
      <c r="AF69" s="62">
        <v>8300.98</v>
      </c>
    </row>
    <row r="70" spans="1:49" ht="19.5" customHeight="1">
      <c r="A70" s="64"/>
      <c r="B70" s="75"/>
      <c r="C70" s="78"/>
      <c r="D70" s="80">
        <f>D71*$AF69</f>
        <v>8300.98</v>
      </c>
      <c r="E70" s="81"/>
      <c r="F70" s="81"/>
      <c r="G70" s="82"/>
      <c r="H70" s="80">
        <f t="shared" ref="H70" si="120">H71*$AF69</f>
        <v>0</v>
      </c>
      <c r="I70" s="81"/>
      <c r="J70" s="81"/>
      <c r="K70" s="82"/>
      <c r="L70" s="80">
        <f t="shared" ref="L70" si="121">L71*$AF69</f>
        <v>0</v>
      </c>
      <c r="M70" s="81"/>
      <c r="N70" s="81"/>
      <c r="O70" s="82"/>
      <c r="P70" s="80">
        <f t="shared" ref="P70" si="122">P71*$AF69</f>
        <v>0</v>
      </c>
      <c r="Q70" s="81"/>
      <c r="R70" s="81"/>
      <c r="S70" s="82"/>
      <c r="T70" s="80">
        <f t="shared" ref="T70" si="123">T71*$AF69</f>
        <v>0</v>
      </c>
      <c r="U70" s="81"/>
      <c r="V70" s="81"/>
      <c r="W70" s="82"/>
      <c r="X70" s="80">
        <f t="shared" ref="X70" si="124">X71*$AF69</f>
        <v>0</v>
      </c>
      <c r="Y70" s="81"/>
      <c r="Z70" s="81"/>
      <c r="AA70" s="82"/>
      <c r="AB70" s="80">
        <f t="shared" ref="AB70" si="125">AB71*$AF69</f>
        <v>0</v>
      </c>
      <c r="AC70" s="81"/>
      <c r="AD70" s="81"/>
      <c r="AE70" s="82"/>
      <c r="AF70" s="63"/>
    </row>
    <row r="71" spans="1:49" ht="19.5" customHeight="1">
      <c r="A71" s="64"/>
      <c r="B71" s="76"/>
      <c r="C71" s="79"/>
      <c r="D71" s="83">
        <v>1</v>
      </c>
      <c r="E71" s="84"/>
      <c r="F71" s="84"/>
      <c r="G71" s="85"/>
      <c r="H71" s="83"/>
      <c r="I71" s="84"/>
      <c r="J71" s="84"/>
      <c r="K71" s="85"/>
      <c r="L71" s="83"/>
      <c r="M71" s="84"/>
      <c r="N71" s="84"/>
      <c r="O71" s="85"/>
      <c r="P71" s="83"/>
      <c r="Q71" s="84"/>
      <c r="R71" s="84"/>
      <c r="S71" s="85"/>
      <c r="T71" s="83"/>
      <c r="U71" s="84"/>
      <c r="V71" s="84"/>
      <c r="W71" s="85"/>
      <c r="X71" s="83"/>
      <c r="Y71" s="84"/>
      <c r="Z71" s="84"/>
      <c r="AA71" s="85"/>
      <c r="AB71" s="83"/>
      <c r="AC71" s="84"/>
      <c r="AD71" s="84"/>
      <c r="AE71" s="85"/>
      <c r="AF71" s="70"/>
    </row>
    <row r="72" spans="1:49" ht="19.5" customHeight="1" thickBot="1">
      <c r="A72" s="64"/>
      <c r="B72" s="65"/>
      <c r="C72" s="66"/>
      <c r="D72" s="67"/>
      <c r="E72" s="68"/>
      <c r="F72" s="68"/>
      <c r="G72" s="68"/>
      <c r="H72" s="67"/>
      <c r="I72" s="68"/>
      <c r="J72" s="68"/>
      <c r="K72" s="68"/>
      <c r="L72" s="67"/>
      <c r="M72" s="68"/>
      <c r="N72" s="68"/>
      <c r="O72" s="68"/>
      <c r="P72" s="67"/>
      <c r="Q72" s="68"/>
      <c r="R72" s="68"/>
      <c r="S72" s="68"/>
      <c r="T72" s="67"/>
      <c r="U72" s="68"/>
      <c r="V72" s="68"/>
      <c r="W72" s="68"/>
      <c r="X72" s="67"/>
      <c r="Y72" s="68"/>
      <c r="Z72" s="68"/>
      <c r="AA72" s="68"/>
      <c r="AB72" s="67"/>
      <c r="AC72" s="68"/>
      <c r="AD72" s="68"/>
      <c r="AE72" s="73"/>
      <c r="AF72" s="69"/>
    </row>
    <row r="73" spans="1:49" ht="17.399999999999999">
      <c r="A73" s="7"/>
      <c r="B73" s="37"/>
      <c r="C73" s="38" t="s">
        <v>7</v>
      </c>
      <c r="D73" s="91">
        <f>SUM(D10,D13,D16,D19,D22,D25,D28,D31,D34,D37,D40,D43,D46,D49,D52,D55,D58,D61,D64,D67,D70)</f>
        <v>134670.31599999999</v>
      </c>
      <c r="E73" s="91"/>
      <c r="F73" s="91"/>
      <c r="G73" s="91"/>
      <c r="H73" s="91">
        <f t="shared" ref="H73" si="126">SUM(H10,H13,H16,H19,H22,H25,H28,H31,H34,H37,H40,H43,H46,H49,H52,H55,H58,H61,H64,H67,H70)</f>
        <v>186268.09049999996</v>
      </c>
      <c r="I73" s="91"/>
      <c r="J73" s="91"/>
      <c r="K73" s="91"/>
      <c r="L73" s="91">
        <f t="shared" ref="L73" si="127">SUM(L10,L13,L16,L19,L22,L25,L28,L31,L34,L37,L40,L43,L46,L49,L52,L55,L58,L61,L64,L67,L70)</f>
        <v>155310.7776</v>
      </c>
      <c r="M73" s="91"/>
      <c r="N73" s="91"/>
      <c r="O73" s="91"/>
      <c r="P73" s="91">
        <f t="shared" ref="P73" si="128">SUM(P10,P13,P16,P19,P22,P25,P28,P31,P34,P37,P40,P43,P46,P49,P52,P55,P58,P61,P64,P67,P70)</f>
        <v>230543.1856</v>
      </c>
      <c r="Q73" s="91"/>
      <c r="R73" s="91"/>
      <c r="S73" s="91"/>
      <c r="T73" s="91">
        <f t="shared" ref="T73" si="129">SUM(T10,T13,T16,T19,T22,T25,T28,T31,T34,T37,T40,T43,T46,T49,T52,T55,T58,T61,T64,T67,T70)</f>
        <v>277565.91159999999</v>
      </c>
      <c r="U73" s="91"/>
      <c r="V73" s="91"/>
      <c r="W73" s="91"/>
      <c r="X73" s="91">
        <f t="shared" ref="X73" si="130">SUM(X10,X13,X16,X19,X22,X25,X28,X31,X34,X37,X40,X43,X46,X49,X52,X55,X58,X61,X64,X67,X70)</f>
        <v>260352.10210000002</v>
      </c>
      <c r="Y73" s="91"/>
      <c r="Z73" s="91"/>
      <c r="AA73" s="91"/>
      <c r="AB73" s="91">
        <f t="shared" ref="AB73" si="131">SUM(AB10,AB13,AB16,AB19,AB22,AB25,AB28,AB31,AB34,AB37,AB40,AB43,AB46,AB49,AB52,AB55,AB58,AB61,AB64,AB67,AB70)</f>
        <v>215636.34659999999</v>
      </c>
      <c r="AC73" s="91"/>
      <c r="AD73" s="91"/>
      <c r="AE73" s="91"/>
      <c r="AF73" s="54">
        <f>SUM(D73:AE73)</f>
        <v>1460346.73</v>
      </c>
    </row>
    <row r="74" spans="1:49" ht="17.399999999999999">
      <c r="A74" s="6"/>
      <c r="B74" s="39"/>
      <c r="C74" s="40" t="s">
        <v>6</v>
      </c>
      <c r="D74" s="86">
        <f>SUM(D73)</f>
        <v>134670.31599999999</v>
      </c>
      <c r="E74" s="86"/>
      <c r="F74" s="86"/>
      <c r="G74" s="86"/>
      <c r="H74" s="86">
        <f>D74+H73</f>
        <v>320938.40649999992</v>
      </c>
      <c r="I74" s="86"/>
      <c r="J74" s="86"/>
      <c r="K74" s="86"/>
      <c r="L74" s="86">
        <f t="shared" ref="L74" si="132">H74+L73</f>
        <v>476249.18409999995</v>
      </c>
      <c r="M74" s="86"/>
      <c r="N74" s="86"/>
      <c r="O74" s="86"/>
      <c r="P74" s="86">
        <f t="shared" ref="P74" si="133">L74+P73</f>
        <v>706792.36969999992</v>
      </c>
      <c r="Q74" s="86"/>
      <c r="R74" s="86"/>
      <c r="S74" s="86"/>
      <c r="T74" s="86">
        <f t="shared" ref="T74" si="134">P74+T73</f>
        <v>984358.28129999992</v>
      </c>
      <c r="U74" s="86"/>
      <c r="V74" s="86"/>
      <c r="W74" s="86"/>
      <c r="X74" s="86">
        <f t="shared" ref="X74" si="135">T74+X73</f>
        <v>1244710.3833999999</v>
      </c>
      <c r="Y74" s="86"/>
      <c r="Z74" s="86"/>
      <c r="AA74" s="86"/>
      <c r="AB74" s="86">
        <f t="shared" ref="AB74" si="136">X74+AB73</f>
        <v>1460346.73</v>
      </c>
      <c r="AC74" s="86"/>
      <c r="AD74" s="86"/>
      <c r="AE74" s="86"/>
      <c r="AF74" s="54">
        <f>SUM(AF9:AF69)</f>
        <v>1460346.7299999995</v>
      </c>
    </row>
    <row r="75" spans="1:49" ht="17.399999999999999">
      <c r="A75" s="6"/>
      <c r="B75" s="39"/>
      <c r="C75" s="40" t="s">
        <v>5</v>
      </c>
      <c r="D75" s="86">
        <f>SUM(D73/$AF74*100)</f>
        <v>9.2218041944052587</v>
      </c>
      <c r="E75" s="86"/>
      <c r="F75" s="86"/>
      <c r="G75" s="86"/>
      <c r="H75" s="86">
        <f>SUM(H73/$AF74*100)</f>
        <v>12.75505923856864</v>
      </c>
      <c r="I75" s="86"/>
      <c r="J75" s="86"/>
      <c r="K75" s="86"/>
      <c r="L75" s="86">
        <f>SUM(L73/$AF74*100)</f>
        <v>10.6351987791283</v>
      </c>
      <c r="M75" s="86"/>
      <c r="N75" s="86"/>
      <c r="O75" s="86"/>
      <c r="P75" s="86">
        <f>SUM(P73/$AF74*100)</f>
        <v>15.786879982947616</v>
      </c>
      <c r="Q75" s="86"/>
      <c r="R75" s="86"/>
      <c r="S75" s="86"/>
      <c r="T75" s="86">
        <f>SUM(T73/$AF74*100)</f>
        <v>19.006849941725832</v>
      </c>
      <c r="U75" s="86"/>
      <c r="V75" s="86"/>
      <c r="W75" s="86"/>
      <c r="X75" s="86">
        <f>SUM(X73/$AF74*100)</f>
        <v>17.828101830309855</v>
      </c>
      <c r="Y75" s="86"/>
      <c r="Z75" s="86"/>
      <c r="AA75" s="86"/>
      <c r="AB75" s="86">
        <f>SUM(AB73/$AF74*100)</f>
        <v>14.76610603291453</v>
      </c>
      <c r="AC75" s="86"/>
      <c r="AD75" s="86"/>
      <c r="AE75" s="87"/>
      <c r="AF75" s="71"/>
    </row>
    <row r="76" spans="1:49" ht="18.600000000000001" thickBot="1">
      <c r="A76" s="5"/>
      <c r="B76" s="39"/>
      <c r="C76" s="41" t="s">
        <v>4</v>
      </c>
      <c r="D76" s="88">
        <f>D75</f>
        <v>9.2218041944052587</v>
      </c>
      <c r="E76" s="88"/>
      <c r="F76" s="88"/>
      <c r="G76" s="88"/>
      <c r="H76" s="88">
        <f>SUM(D76+H75)</f>
        <v>21.9768634329739</v>
      </c>
      <c r="I76" s="89"/>
      <c r="J76" s="89"/>
      <c r="K76" s="90"/>
      <c r="L76" s="88">
        <f t="shared" ref="L76" si="137">SUM(H76+L75)</f>
        <v>32.612062212102202</v>
      </c>
      <c r="M76" s="89"/>
      <c r="N76" s="89"/>
      <c r="O76" s="90"/>
      <c r="P76" s="88">
        <f t="shared" ref="P76" si="138">SUM(L76+P75)</f>
        <v>48.39894219504982</v>
      </c>
      <c r="Q76" s="89"/>
      <c r="R76" s="89"/>
      <c r="S76" s="90"/>
      <c r="T76" s="88">
        <f t="shared" ref="T76" si="139">SUM(P76+T75)</f>
        <v>67.405792136775659</v>
      </c>
      <c r="U76" s="89"/>
      <c r="V76" s="89"/>
      <c r="W76" s="90"/>
      <c r="X76" s="88">
        <f t="shared" ref="X76" si="140">SUM(T76+X75)</f>
        <v>85.233893967085521</v>
      </c>
      <c r="Y76" s="89"/>
      <c r="Z76" s="89"/>
      <c r="AA76" s="90"/>
      <c r="AB76" s="88">
        <f t="shared" ref="AB76" si="141">SUM(X76+AB75)</f>
        <v>100.00000000000006</v>
      </c>
      <c r="AC76" s="89"/>
      <c r="AD76" s="89"/>
      <c r="AE76" s="90"/>
      <c r="AF76" s="72"/>
      <c r="AH76" s="43"/>
    </row>
    <row r="77" spans="1:49" ht="24.6">
      <c r="E77" s="4"/>
      <c r="F77" s="4"/>
      <c r="G77" s="4"/>
      <c r="H77" s="4"/>
      <c r="I77" s="4"/>
      <c r="J77" s="4"/>
      <c r="K77" s="4"/>
      <c r="L77" s="61"/>
      <c r="M77" s="4"/>
      <c r="N77" s="4"/>
      <c r="O77" s="4"/>
      <c r="P77" s="4"/>
      <c r="Q77" s="4"/>
      <c r="R77" s="4"/>
      <c r="AF77" s="106">
        <v>44798</v>
      </c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</row>
    <row r="79" spans="1:49" ht="24.6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55"/>
    </row>
    <row r="80" spans="1:49" ht="24.6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51"/>
    </row>
    <row r="81" spans="2:32" ht="24.6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51"/>
    </row>
    <row r="82" spans="2:32" ht="24.6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52"/>
    </row>
    <row r="83" spans="2:32" ht="24.6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52"/>
    </row>
    <row r="84" spans="2:32" ht="24.6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</row>
    <row r="85" spans="2:32" ht="24.6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</row>
    <row r="86" spans="2:32" ht="24.6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</row>
  </sheetData>
  <sheetProtection selectLockedCells="1" selectUnlockedCells="1"/>
  <mergeCells count="376">
    <mergeCell ref="D35:G35"/>
    <mergeCell ref="H35:K35"/>
    <mergeCell ref="L35:O35"/>
    <mergeCell ref="P35:S35"/>
    <mergeCell ref="D41:G41"/>
    <mergeCell ref="H41:K41"/>
    <mergeCell ref="L41:O41"/>
    <mergeCell ref="P41:S41"/>
    <mergeCell ref="T41:W41"/>
    <mergeCell ref="D37:G37"/>
    <mergeCell ref="H37:K37"/>
    <mergeCell ref="L37:O37"/>
    <mergeCell ref="P37:S37"/>
    <mergeCell ref="T37:W37"/>
    <mergeCell ref="D38:G38"/>
    <mergeCell ref="H38:K38"/>
    <mergeCell ref="L38:O38"/>
    <mergeCell ref="P38:S38"/>
    <mergeCell ref="T38:W38"/>
    <mergeCell ref="D40:G40"/>
    <mergeCell ref="H40:K40"/>
    <mergeCell ref="L40:O40"/>
    <mergeCell ref="AB26:AE26"/>
    <mergeCell ref="L28:O28"/>
    <mergeCell ref="P28:S28"/>
    <mergeCell ref="T28:W28"/>
    <mergeCell ref="X28:AA28"/>
    <mergeCell ref="P40:S40"/>
    <mergeCell ref="T40:W40"/>
    <mergeCell ref="X40:AA40"/>
    <mergeCell ref="AB40:AE40"/>
    <mergeCell ref="AB32:AE32"/>
    <mergeCell ref="L31:O31"/>
    <mergeCell ref="P31:S31"/>
    <mergeCell ref="T31:W31"/>
    <mergeCell ref="X31:AA31"/>
    <mergeCell ref="AB31:AE31"/>
    <mergeCell ref="AB35:AE35"/>
    <mergeCell ref="L34:O34"/>
    <mergeCell ref="P34:S34"/>
    <mergeCell ref="T34:W34"/>
    <mergeCell ref="X34:AA34"/>
    <mergeCell ref="AB34:AE34"/>
    <mergeCell ref="X37:AA37"/>
    <mergeCell ref="AB37:AE37"/>
    <mergeCell ref="X38:AA38"/>
    <mergeCell ref="T20:W20"/>
    <mergeCell ref="X20:AA20"/>
    <mergeCell ref="AB20:AE20"/>
    <mergeCell ref="T22:W22"/>
    <mergeCell ref="X22:AA22"/>
    <mergeCell ref="AB22:AE22"/>
    <mergeCell ref="T23:W23"/>
    <mergeCell ref="X23:AA23"/>
    <mergeCell ref="AB23:AE23"/>
    <mergeCell ref="AB28:AE28"/>
    <mergeCell ref="D29:G29"/>
    <mergeCell ref="T47:W47"/>
    <mergeCell ref="X47:AA47"/>
    <mergeCell ref="AB47:AE47"/>
    <mergeCell ref="P52:S52"/>
    <mergeCell ref="P53:S53"/>
    <mergeCell ref="B24:B26"/>
    <mergeCell ref="C24:C26"/>
    <mergeCell ref="B27:B29"/>
    <mergeCell ref="C27:C29"/>
    <mergeCell ref="B30:B32"/>
    <mergeCell ref="C30:C32"/>
    <mergeCell ref="D25:G25"/>
    <mergeCell ref="H25:K25"/>
    <mergeCell ref="L25:O25"/>
    <mergeCell ref="P25:S25"/>
    <mergeCell ref="T25:W25"/>
    <mergeCell ref="X25:AA25"/>
    <mergeCell ref="AB25:AE25"/>
    <mergeCell ref="D28:G28"/>
    <mergeCell ref="H28:K28"/>
    <mergeCell ref="B33:B35"/>
    <mergeCell ref="C33:C35"/>
    <mergeCell ref="B36:B38"/>
    <mergeCell ref="C36:C38"/>
    <mergeCell ref="P46:S46"/>
    <mergeCell ref="D22:G22"/>
    <mergeCell ref="H22:K22"/>
    <mergeCell ref="L22:O22"/>
    <mergeCell ref="P22:S22"/>
    <mergeCell ref="T43:W43"/>
    <mergeCell ref="X43:AA43"/>
    <mergeCell ref="D32:G32"/>
    <mergeCell ref="T35:W35"/>
    <mergeCell ref="X35:AA35"/>
    <mergeCell ref="B39:B41"/>
    <mergeCell ref="C39:C41"/>
    <mergeCell ref="D26:G26"/>
    <mergeCell ref="H26:K26"/>
    <mergeCell ref="L26:O26"/>
    <mergeCell ref="P26:S26"/>
    <mergeCell ref="T26:W26"/>
    <mergeCell ref="X26:AA26"/>
    <mergeCell ref="D31:G31"/>
    <mergeCell ref="H31:K31"/>
    <mergeCell ref="D34:G34"/>
    <mergeCell ref="H34:K34"/>
    <mergeCell ref="AB43:AE43"/>
    <mergeCell ref="T44:W44"/>
    <mergeCell ref="X44:AA44"/>
    <mergeCell ref="AB44:AE44"/>
    <mergeCell ref="T46:W46"/>
    <mergeCell ref="X46:AA46"/>
    <mergeCell ref="AB46:AE46"/>
    <mergeCell ref="H29:K29"/>
    <mergeCell ref="L29:O29"/>
    <mergeCell ref="P29:S29"/>
    <mergeCell ref="T29:W29"/>
    <mergeCell ref="X29:AA29"/>
    <mergeCell ref="AB29:AE29"/>
    <mergeCell ref="H32:K32"/>
    <mergeCell ref="L32:O32"/>
    <mergeCell ref="P32:S32"/>
    <mergeCell ref="P44:S44"/>
    <mergeCell ref="T32:W32"/>
    <mergeCell ref="X32:AA32"/>
    <mergeCell ref="X41:AA41"/>
    <mergeCell ref="AB41:AE41"/>
    <mergeCell ref="AB38:AE38"/>
    <mergeCell ref="AB16:AE16"/>
    <mergeCell ref="T17:W17"/>
    <mergeCell ref="X17:AA17"/>
    <mergeCell ref="AB17:AE17"/>
    <mergeCell ref="T19:W19"/>
    <mergeCell ref="D19:G19"/>
    <mergeCell ref="H19:K19"/>
    <mergeCell ref="L19:O19"/>
    <mergeCell ref="H16:K16"/>
    <mergeCell ref="L16:O16"/>
    <mergeCell ref="P16:S16"/>
    <mergeCell ref="H17:K17"/>
    <mergeCell ref="L17:O17"/>
    <mergeCell ref="X19:AA19"/>
    <mergeCell ref="AB19:AE19"/>
    <mergeCell ref="P19:S19"/>
    <mergeCell ref="D7:G7"/>
    <mergeCell ref="AB11:AE11"/>
    <mergeCell ref="P11:S11"/>
    <mergeCell ref="P14:S14"/>
    <mergeCell ref="P17:S17"/>
    <mergeCell ref="H7:K7"/>
    <mergeCell ref="L7:O7"/>
    <mergeCell ref="P7:S7"/>
    <mergeCell ref="T7:W7"/>
    <mergeCell ref="X7:AA7"/>
    <mergeCell ref="T10:W10"/>
    <mergeCell ref="X10:AA10"/>
    <mergeCell ref="T11:W11"/>
    <mergeCell ref="X11:AA11"/>
    <mergeCell ref="H13:K13"/>
    <mergeCell ref="L13:O13"/>
    <mergeCell ref="P13:S13"/>
    <mergeCell ref="T13:W13"/>
    <mergeCell ref="X13:AA13"/>
    <mergeCell ref="T14:W14"/>
    <mergeCell ref="X14:AA14"/>
    <mergeCell ref="T16:W16"/>
    <mergeCell ref="X16:AA16"/>
    <mergeCell ref="H11:K11"/>
    <mergeCell ref="H14:K14"/>
    <mergeCell ref="L14:O14"/>
    <mergeCell ref="H10:K10"/>
    <mergeCell ref="L10:O10"/>
    <mergeCell ref="P10:S10"/>
    <mergeCell ref="M2:AE2"/>
    <mergeCell ref="M3:AE5"/>
    <mergeCell ref="AB7:AE7"/>
    <mergeCell ref="AB10:AE10"/>
    <mergeCell ref="AB13:AE13"/>
    <mergeCell ref="AB14:AE14"/>
    <mergeCell ref="L11:O11"/>
    <mergeCell ref="B9:B11"/>
    <mergeCell ref="B12:B14"/>
    <mergeCell ref="B15:B17"/>
    <mergeCell ref="C9:C11"/>
    <mergeCell ref="C12:C14"/>
    <mergeCell ref="C15:C17"/>
    <mergeCell ref="D10:G10"/>
    <mergeCell ref="D13:G13"/>
    <mergeCell ref="D16:G16"/>
    <mergeCell ref="D17:G17"/>
    <mergeCell ref="D11:G11"/>
    <mergeCell ref="D14:G14"/>
    <mergeCell ref="P73:S73"/>
    <mergeCell ref="P74:S74"/>
    <mergeCell ref="D20:G20"/>
    <mergeCell ref="D47:G47"/>
    <mergeCell ref="H20:K20"/>
    <mergeCell ref="B86:AF86"/>
    <mergeCell ref="P75:S75"/>
    <mergeCell ref="L75:O75"/>
    <mergeCell ref="P76:S76"/>
    <mergeCell ref="H73:K73"/>
    <mergeCell ref="D74:G74"/>
    <mergeCell ref="H74:K74"/>
    <mergeCell ref="L74:O74"/>
    <mergeCell ref="B18:B20"/>
    <mergeCell ref="C18:C20"/>
    <mergeCell ref="B21:B23"/>
    <mergeCell ref="C21:C23"/>
    <mergeCell ref="H47:K47"/>
    <mergeCell ref="H23:K23"/>
    <mergeCell ref="D23:G23"/>
    <mergeCell ref="P55:S55"/>
    <mergeCell ref="H56:K56"/>
    <mergeCell ref="L56:O56"/>
    <mergeCell ref="P56:S56"/>
    <mergeCell ref="H55:K55"/>
    <mergeCell ref="L55:O55"/>
    <mergeCell ref="D56:G56"/>
    <mergeCell ref="B42:B44"/>
    <mergeCell ref="C42:C44"/>
    <mergeCell ref="B45:B47"/>
    <mergeCell ref="C45:C47"/>
    <mergeCell ref="H43:K43"/>
    <mergeCell ref="L43:O43"/>
    <mergeCell ref="H46:K46"/>
    <mergeCell ref="L46:O46"/>
    <mergeCell ref="L52:O52"/>
    <mergeCell ref="H44:K44"/>
    <mergeCell ref="L44:O44"/>
    <mergeCell ref="D43:G43"/>
    <mergeCell ref="D46:G46"/>
    <mergeCell ref="D44:G44"/>
    <mergeCell ref="B84:AF84"/>
    <mergeCell ref="P20:S20"/>
    <mergeCell ref="P23:S23"/>
    <mergeCell ref="P47:S47"/>
    <mergeCell ref="P43:S43"/>
    <mergeCell ref="L23:O23"/>
    <mergeCell ref="L20:O20"/>
    <mergeCell ref="H49:K49"/>
    <mergeCell ref="L49:O49"/>
    <mergeCell ref="P49:S49"/>
    <mergeCell ref="D50:G50"/>
    <mergeCell ref="H50:K50"/>
    <mergeCell ref="L50:O50"/>
    <mergeCell ref="P50:S50"/>
    <mergeCell ref="B51:B53"/>
    <mergeCell ref="C51:C53"/>
    <mergeCell ref="D52:G52"/>
    <mergeCell ref="H52:K52"/>
    <mergeCell ref="D53:G53"/>
    <mergeCell ref="H53:K53"/>
    <mergeCell ref="L53:O53"/>
    <mergeCell ref="B54:B56"/>
    <mergeCell ref="C54:C56"/>
    <mergeCell ref="D55:G55"/>
    <mergeCell ref="B85:AF85"/>
    <mergeCell ref="D76:G76"/>
    <mergeCell ref="H76:K76"/>
    <mergeCell ref="L76:O76"/>
    <mergeCell ref="D75:G75"/>
    <mergeCell ref="H75:K75"/>
    <mergeCell ref="D73:G73"/>
    <mergeCell ref="L73:O73"/>
    <mergeCell ref="L47:O47"/>
    <mergeCell ref="B48:B50"/>
    <mergeCell ref="C48:C50"/>
    <mergeCell ref="D49:G49"/>
    <mergeCell ref="T49:W49"/>
    <mergeCell ref="X49:AA49"/>
    <mergeCell ref="AB49:AE49"/>
    <mergeCell ref="T50:W50"/>
    <mergeCell ref="X50:AA50"/>
    <mergeCell ref="AB50:AE50"/>
    <mergeCell ref="T52:W52"/>
    <mergeCell ref="X52:AA52"/>
    <mergeCell ref="AB52:AE52"/>
    <mergeCell ref="T53:W53"/>
    <mergeCell ref="X53:AA53"/>
    <mergeCell ref="AB53:AE53"/>
    <mergeCell ref="T55:W55"/>
    <mergeCell ref="X55:AA55"/>
    <mergeCell ref="AB55:AE55"/>
    <mergeCell ref="T56:W56"/>
    <mergeCell ref="X56:AA56"/>
    <mergeCell ref="AB56:AE56"/>
    <mergeCell ref="T73:W73"/>
    <mergeCell ref="X73:AA73"/>
    <mergeCell ref="AB73:AE73"/>
    <mergeCell ref="T74:W74"/>
    <mergeCell ref="X74:AA74"/>
    <mergeCell ref="AB74:AE74"/>
    <mergeCell ref="T75:W75"/>
    <mergeCell ref="X75:AA75"/>
    <mergeCell ref="AB75:AE75"/>
    <mergeCell ref="T76:W76"/>
    <mergeCell ref="X76:AA76"/>
    <mergeCell ref="AB76:AE76"/>
    <mergeCell ref="L58:O58"/>
    <mergeCell ref="P58:S58"/>
    <mergeCell ref="T58:W58"/>
    <mergeCell ref="X58:AA58"/>
    <mergeCell ref="AB58:AE58"/>
    <mergeCell ref="D59:G59"/>
    <mergeCell ref="H59:K59"/>
    <mergeCell ref="L59:O59"/>
    <mergeCell ref="P59:S59"/>
    <mergeCell ref="T59:W59"/>
    <mergeCell ref="X59:AA59"/>
    <mergeCell ref="AB59:AE59"/>
    <mergeCell ref="P61:S61"/>
    <mergeCell ref="T61:W61"/>
    <mergeCell ref="X61:AA61"/>
    <mergeCell ref="AB61:AE61"/>
    <mergeCell ref="D62:G62"/>
    <mergeCell ref="H62:K62"/>
    <mergeCell ref="L62:O62"/>
    <mergeCell ref="P62:S62"/>
    <mergeCell ref="T62:W62"/>
    <mergeCell ref="X62:AA62"/>
    <mergeCell ref="AB62:AE62"/>
    <mergeCell ref="P64:S64"/>
    <mergeCell ref="T64:W64"/>
    <mergeCell ref="X64:AA64"/>
    <mergeCell ref="AB64:AE64"/>
    <mergeCell ref="D65:G65"/>
    <mergeCell ref="H65:K65"/>
    <mergeCell ref="L65:O65"/>
    <mergeCell ref="P65:S65"/>
    <mergeCell ref="T65:W65"/>
    <mergeCell ref="X65:AA65"/>
    <mergeCell ref="AB65:AE65"/>
    <mergeCell ref="P67:S67"/>
    <mergeCell ref="T67:W67"/>
    <mergeCell ref="X67:AA67"/>
    <mergeCell ref="AB67:AE67"/>
    <mergeCell ref="D68:G68"/>
    <mergeCell ref="H68:K68"/>
    <mergeCell ref="L68:O68"/>
    <mergeCell ref="P68:S68"/>
    <mergeCell ref="T68:W68"/>
    <mergeCell ref="X68:AA68"/>
    <mergeCell ref="AB68:AE68"/>
    <mergeCell ref="P70:S70"/>
    <mergeCell ref="T70:W70"/>
    <mergeCell ref="X70:AA70"/>
    <mergeCell ref="AB70:AE70"/>
    <mergeCell ref="D71:G71"/>
    <mergeCell ref="H71:K71"/>
    <mergeCell ref="L71:O71"/>
    <mergeCell ref="P71:S71"/>
    <mergeCell ref="T71:W71"/>
    <mergeCell ref="X71:AA71"/>
    <mergeCell ref="AB71:AE71"/>
    <mergeCell ref="B57:B59"/>
    <mergeCell ref="B60:B62"/>
    <mergeCell ref="B63:B65"/>
    <mergeCell ref="B66:B68"/>
    <mergeCell ref="B69:B71"/>
    <mergeCell ref="C69:C71"/>
    <mergeCell ref="D70:G70"/>
    <mergeCell ref="H70:K70"/>
    <mergeCell ref="L70:O70"/>
    <mergeCell ref="C66:C68"/>
    <mergeCell ref="D67:G67"/>
    <mergeCell ref="H67:K67"/>
    <mergeCell ref="L67:O67"/>
    <mergeCell ref="C63:C65"/>
    <mergeCell ref="D64:G64"/>
    <mergeCell ref="H64:K64"/>
    <mergeCell ref="L64:O64"/>
    <mergeCell ref="C60:C62"/>
    <mergeCell ref="D61:G61"/>
    <mergeCell ref="H61:K61"/>
    <mergeCell ref="L61:O61"/>
    <mergeCell ref="C57:C59"/>
    <mergeCell ref="D58:G58"/>
    <mergeCell ref="H58:K58"/>
  </mergeCells>
  <phoneticPr fontId="0" type="noConversion"/>
  <conditionalFormatting sqref="M3">
    <cfRule type="cellIs" dxfId="0" priority="5" stopIfTrue="1" operator="equal">
      <formula>0</formula>
    </cfRule>
  </conditionalFormatting>
  <printOptions horizontalCentered="1" verticalCentered="1"/>
  <pageMargins left="0.59055118110236227" right="0.19685039370078741" top="0" bottom="0" header="0" footer="0"/>
  <pageSetup paperSize="9" scale="37" firstPageNumber="0" orientation="portrait" horizontalDpi="4294967294" verticalDpi="4294967294" r:id="rId1"/>
  <headerFooter alignWithMargins="0"/>
  <rowBreaks count="1" manualBreakCount="1">
    <brk id="80" max="16383" man="1"/>
  </rowBreaks>
  <colBreaks count="1" manualBreakCount="1">
    <brk id="3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 Geral</vt:lpstr>
      <vt:lpstr>'Crono Geral'!Area_de_impressao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Andrea Scalon</cp:lastModifiedBy>
  <cp:lastPrinted>2022-10-18T00:56:08Z</cp:lastPrinted>
  <dcterms:created xsi:type="dcterms:W3CDTF">2012-10-19T12:28:59Z</dcterms:created>
  <dcterms:modified xsi:type="dcterms:W3CDTF">2022-10-18T00:56:26Z</dcterms:modified>
</cp:coreProperties>
</file>