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NISE\GLCON\GLCON\LICITAÇÕES\2022\"/>
    </mc:Choice>
  </mc:AlternateContent>
  <xr:revisionPtr revIDLastSave="0" documentId="8_{98500DE0-20FB-42C5-BF7E-4943A6336CEC}" xr6:coauthVersionLast="36" xr6:coauthVersionMax="36" xr10:uidLastSave="{00000000-0000-0000-0000-000000000000}"/>
  <bookViews>
    <workbookView xWindow="0" yWindow="0" windowWidth="14370" windowHeight="11955" tabRatio="853" xr2:uid="{00000000-000D-0000-FFFF-FFFF00000000}"/>
  </bookViews>
  <sheets>
    <sheet name="Proposta Empresa" sheetId="48" r:id="rId1"/>
    <sheet name="Equip Mat" sheetId="49" r:id="rId2"/>
    <sheet name="Condições Gerais" sheetId="1" r:id="rId3"/>
    <sheet name="horas extras" sheetId="45" r:id="rId4"/>
    <sheet name="Ajuda" sheetId="3" r:id="rId5"/>
    <sheet name="1" sheetId="2" r:id="rId6"/>
    <sheet name="2" sheetId="6" r:id="rId7"/>
    <sheet name="3" sheetId="7" r:id="rId8"/>
    <sheet name="4" sheetId="8" r:id="rId9"/>
    <sheet name="5" sheetId="9" r:id="rId10"/>
    <sheet name="6" sheetId="10" r:id="rId11"/>
    <sheet name="7" sheetId="11" r:id="rId12"/>
    <sheet name="8" sheetId="12" r:id="rId13"/>
    <sheet name="9" sheetId="13" r:id="rId14"/>
    <sheet name="10" sheetId="14" r:id="rId15"/>
    <sheet name="11" sheetId="15" r:id="rId16"/>
    <sheet name="12" sheetId="16" r:id="rId17"/>
    <sheet name="13" sheetId="17" r:id="rId18"/>
    <sheet name="14" sheetId="18" r:id="rId19"/>
    <sheet name="15" sheetId="19" r:id="rId20"/>
    <sheet name="16" sheetId="25" r:id="rId21"/>
    <sheet name="17" sheetId="26" r:id="rId22"/>
    <sheet name="18" sheetId="27" r:id="rId23"/>
    <sheet name="19" sheetId="28" r:id="rId24"/>
    <sheet name="20" sheetId="29" r:id="rId25"/>
    <sheet name="21" sheetId="30" r:id="rId26"/>
    <sheet name="22" sheetId="31" r:id="rId27"/>
    <sheet name="23" sheetId="32" r:id="rId28"/>
    <sheet name="24" sheetId="33" r:id="rId29"/>
    <sheet name="25" sheetId="34" r:id="rId30"/>
    <sheet name="26" sheetId="35" r:id="rId31"/>
    <sheet name="27" sheetId="36" r:id="rId32"/>
    <sheet name="28" sheetId="37" r:id="rId33"/>
    <sheet name="29" sheetId="38" r:id="rId34"/>
    <sheet name="30" sheetId="39" r:id="rId35"/>
    <sheet name="31" sheetId="40" r:id="rId36"/>
    <sheet name="32" sheetId="41" r:id="rId37"/>
    <sheet name="33" sheetId="42" r:id="rId38"/>
    <sheet name="34" sheetId="43" r:id="rId39"/>
    <sheet name="35" sheetId="44" r:id="rId40"/>
    <sheet name="Dotação" sheetId="46" r:id="rId41"/>
  </sheets>
  <definedNames>
    <definedName name="_xlnm.Print_Area" localSheetId="0">'Proposta Empresa'!$A$1:$C$37</definedName>
    <definedName name="Excel_BuiltIn_Print_Area_2" localSheetId="40">#REF!</definedName>
    <definedName name="Excel_BuiltIn_Print_Area_2">#REF!</definedName>
    <definedName name="Excel_BuiltIn_Print_Area_3" localSheetId="40">#REF!</definedName>
    <definedName name="Excel_BuiltIn_Print_Area_3">#REF!</definedName>
    <definedName name="_xlnm.Print_Titles" localSheetId="4">Ajuda!$1:$3</definedName>
    <definedName name="_xlnm.Print_Titles" localSheetId="2">'Condições Gerais'!$D:$F</definedName>
    <definedName name="_xlnm.Print_Titles" localSheetId="40">Dotação!$A:$A,Dotação!$2:$4</definedName>
    <definedName name="_xlnm.Print_Titles" localSheetId="0">'Proposta Empresa'!#REF!</definedName>
  </definedNames>
  <calcPr calcId="191029"/>
</workbook>
</file>

<file path=xl/calcChain.xml><?xml version="1.0" encoding="utf-8"?>
<calcChain xmlns="http://schemas.openxmlformats.org/spreadsheetml/2006/main">
  <c r="B20" i="48" l="1"/>
  <c r="D28" i="45" l="1"/>
  <c r="H11" i="48" l="1"/>
  <c r="K13" i="1" l="1"/>
  <c r="K15" i="1"/>
  <c r="L13" i="1"/>
  <c r="M13" i="1"/>
  <c r="N13" i="1"/>
  <c r="N18" i="1"/>
  <c r="O13" i="1"/>
  <c r="O18" i="1"/>
  <c r="P13" i="1"/>
  <c r="Q13" i="1"/>
  <c r="Q15" i="1" s="1"/>
  <c r="R13" i="1"/>
  <c r="R18" i="1"/>
  <c r="S13" i="1"/>
  <c r="S15" i="1" s="1"/>
  <c r="T13" i="1"/>
  <c r="T15" i="1" s="1"/>
  <c r="U13" i="1"/>
  <c r="V13" i="1"/>
  <c r="V18" i="1" s="1"/>
  <c r="W13" i="1"/>
  <c r="W18" i="1"/>
  <c r="X13" i="1"/>
  <c r="X15" i="1" s="1"/>
  <c r="Y13" i="1"/>
  <c r="Z13" i="1"/>
  <c r="Z18" i="1"/>
  <c r="AA13" i="1"/>
  <c r="AB13" i="1"/>
  <c r="AC13" i="1"/>
  <c r="AC15" i="1" s="1"/>
  <c r="AD13" i="1"/>
  <c r="AD18" i="1"/>
  <c r="AE13" i="1"/>
  <c r="AE18" i="1" s="1"/>
  <c r="AF13" i="1"/>
  <c r="AG13" i="1"/>
  <c r="AH13" i="1"/>
  <c r="AH18" i="1" s="1"/>
  <c r="AI13" i="1"/>
  <c r="AI15" i="1" s="1"/>
  <c r="AJ13" i="1"/>
  <c r="AJ18" i="1" s="1"/>
  <c r="AK13" i="1"/>
  <c r="AL13" i="1"/>
  <c r="AL18" i="1"/>
  <c r="AM13" i="1"/>
  <c r="AM18" i="1" s="1"/>
  <c r="AN13" i="1"/>
  <c r="AN15" i="1" s="1"/>
  <c r="AO13" i="1"/>
  <c r="AO15" i="1"/>
  <c r="L15" i="1"/>
  <c r="P15" i="1"/>
  <c r="R15" i="1"/>
  <c r="U15" i="1"/>
  <c r="Z15" i="1"/>
  <c r="AB15" i="1"/>
  <c r="AF15" i="1"/>
  <c r="AH15" i="1"/>
  <c r="AK15" i="1"/>
  <c r="K18" i="1"/>
  <c r="K29" i="1" s="1"/>
  <c r="F14" i="9" s="1"/>
  <c r="L18" i="1"/>
  <c r="L31" i="1"/>
  <c r="P18" i="1"/>
  <c r="P23" i="1"/>
  <c r="S18" i="1"/>
  <c r="S23" i="1" s="1"/>
  <c r="F49" i="17" s="1"/>
  <c r="T18" i="1"/>
  <c r="T31" i="1" s="1"/>
  <c r="U18" i="1"/>
  <c r="U31" i="1" s="1"/>
  <c r="F15" i="19" s="1"/>
  <c r="X33" i="1"/>
  <c r="F9" i="27"/>
  <c r="E46" i="27" s="1"/>
  <c r="X37" i="1"/>
  <c r="E47" i="27" s="1"/>
  <c r="F47" i="27" s="1"/>
  <c r="X40" i="1"/>
  <c r="X41" i="1" s="1"/>
  <c r="F48" i="27" s="1"/>
  <c r="X43" i="1"/>
  <c r="F50" i="27" s="1"/>
  <c r="X45" i="1"/>
  <c r="F51" i="27" s="1"/>
  <c r="X47" i="1"/>
  <c r="F52" i="27" s="1"/>
  <c r="X49" i="1"/>
  <c r="F53" i="27"/>
  <c r="Y11" i="48"/>
  <c r="X51" i="1" s="1"/>
  <c r="F54" i="27" s="1"/>
  <c r="Y13" i="48"/>
  <c r="X53" i="1" s="1"/>
  <c r="F55" i="27" s="1"/>
  <c r="Y15" i="48"/>
  <c r="X55" i="1" s="1"/>
  <c r="F56" i="27" s="1"/>
  <c r="AB18" i="1"/>
  <c r="AF18" i="1"/>
  <c r="AF23" i="1" s="1"/>
  <c r="F49" i="35" s="1"/>
  <c r="AK18" i="1"/>
  <c r="AK31" i="1" s="1"/>
  <c r="AO18" i="1"/>
  <c r="AO25" i="1" s="1"/>
  <c r="F13" i="44" s="1"/>
  <c r="L21" i="1"/>
  <c r="U23" i="1"/>
  <c r="F49" i="19" s="1"/>
  <c r="AK23" i="1"/>
  <c r="L25" i="1"/>
  <c r="P25" i="1"/>
  <c r="F13" i="14" s="1"/>
  <c r="P27" i="1"/>
  <c r="U27" i="1"/>
  <c r="AF27" i="1"/>
  <c r="AK27" i="1"/>
  <c r="P29" i="1"/>
  <c r="F14" i="14" s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K37" i="1"/>
  <c r="L37" i="1"/>
  <c r="M37" i="1"/>
  <c r="N37" i="1"/>
  <c r="O37" i="1"/>
  <c r="P37" i="1"/>
  <c r="Q37" i="1"/>
  <c r="R37" i="1"/>
  <c r="E47" i="16" s="1"/>
  <c r="F47" i="16" s="1"/>
  <c r="S37" i="1"/>
  <c r="T37" i="1"/>
  <c r="U37" i="1"/>
  <c r="V37" i="1"/>
  <c r="E47" i="25" s="1"/>
  <c r="F47" i="25" s="1"/>
  <c r="W37" i="1"/>
  <c r="Y37" i="1"/>
  <c r="Z37" i="1"/>
  <c r="AA37" i="1"/>
  <c r="E47" i="30" s="1"/>
  <c r="F47" i="30" s="1"/>
  <c r="AB37" i="1"/>
  <c r="AC37" i="1"/>
  <c r="AD37" i="1"/>
  <c r="AE37" i="1"/>
  <c r="AF37" i="1"/>
  <c r="AG37" i="1"/>
  <c r="AH37" i="1"/>
  <c r="AI37" i="1"/>
  <c r="E47" i="38" s="1"/>
  <c r="F47" i="38" s="1"/>
  <c r="AJ37" i="1"/>
  <c r="AK37" i="1"/>
  <c r="AL37" i="1"/>
  <c r="AM37" i="1"/>
  <c r="AN37" i="1"/>
  <c r="AO37" i="1"/>
  <c r="K40" i="1"/>
  <c r="L40" i="1"/>
  <c r="L41" i="1" s="1"/>
  <c r="F48" i="10" s="1"/>
  <c r="M40" i="1"/>
  <c r="N40" i="1"/>
  <c r="N41" i="1" s="1"/>
  <c r="F48" i="12" s="1"/>
  <c r="O40" i="1"/>
  <c r="P40" i="1"/>
  <c r="Q40" i="1"/>
  <c r="Q41" i="1"/>
  <c r="F48" i="15" s="1"/>
  <c r="R40" i="1"/>
  <c r="R41" i="1" s="1"/>
  <c r="F48" i="16" s="1"/>
  <c r="S40" i="1"/>
  <c r="S41" i="1" s="1"/>
  <c r="F48" i="17" s="1"/>
  <c r="T40" i="1"/>
  <c r="T41" i="1" s="1"/>
  <c r="F48" i="18" s="1"/>
  <c r="U40" i="1"/>
  <c r="V40" i="1"/>
  <c r="V41" i="1" s="1"/>
  <c r="F48" i="25" s="1"/>
  <c r="W40" i="1"/>
  <c r="W41" i="1" s="1"/>
  <c r="Y40" i="1"/>
  <c r="Y41" i="1" s="1"/>
  <c r="F48" i="28" s="1"/>
  <c r="Z40" i="1"/>
  <c r="Z41" i="1" s="1"/>
  <c r="F48" i="29" s="1"/>
  <c r="AA40" i="1"/>
  <c r="AA41" i="1" s="1"/>
  <c r="F48" i="30" s="1"/>
  <c r="AB40" i="1"/>
  <c r="AB41" i="1"/>
  <c r="F48" i="31" s="1"/>
  <c r="AC40" i="1"/>
  <c r="AD40" i="1"/>
  <c r="AD41" i="1" s="1"/>
  <c r="F48" i="33" s="1"/>
  <c r="AE40" i="1"/>
  <c r="AE41" i="1" s="1"/>
  <c r="F48" i="34" s="1"/>
  <c r="AF40" i="1"/>
  <c r="AG40" i="1"/>
  <c r="AG41" i="1" s="1"/>
  <c r="F48" i="36" s="1"/>
  <c r="AH40" i="1"/>
  <c r="AH41" i="1"/>
  <c r="F48" i="37" s="1"/>
  <c r="AI40" i="1"/>
  <c r="AI41" i="1" s="1"/>
  <c r="F48" i="38" s="1"/>
  <c r="AJ40" i="1"/>
  <c r="AJ41" i="1" s="1"/>
  <c r="F48" i="39" s="1"/>
  <c r="AK40" i="1"/>
  <c r="AK41" i="1" s="1"/>
  <c r="F48" i="40" s="1"/>
  <c r="AL40" i="1"/>
  <c r="AL41" i="1"/>
  <c r="F48" i="41" s="1"/>
  <c r="AM40" i="1"/>
  <c r="AN40" i="1"/>
  <c r="AO40" i="1"/>
  <c r="AO41" i="1" s="1"/>
  <c r="F48" i="44" s="1"/>
  <c r="K41" i="1"/>
  <c r="F48" i="9" s="1"/>
  <c r="M41" i="1"/>
  <c r="O41" i="1"/>
  <c r="F48" i="13" s="1"/>
  <c r="P41" i="1"/>
  <c r="U41" i="1"/>
  <c r="F48" i="26"/>
  <c r="AC41" i="1"/>
  <c r="AF41" i="1"/>
  <c r="AM41" i="1"/>
  <c r="F48" i="42" s="1"/>
  <c r="AN41" i="1"/>
  <c r="F48" i="43" s="1"/>
  <c r="K43" i="1"/>
  <c r="F50" i="9" s="1"/>
  <c r="L43" i="1"/>
  <c r="F50" i="10" s="1"/>
  <c r="M43" i="1"/>
  <c r="F50" i="11" s="1"/>
  <c r="N43" i="1"/>
  <c r="F50" i="12" s="1"/>
  <c r="O43" i="1"/>
  <c r="F50" i="13" s="1"/>
  <c r="P43" i="1"/>
  <c r="F50" i="14" s="1"/>
  <c r="Q43" i="1"/>
  <c r="F50" i="15" s="1"/>
  <c r="R43" i="1"/>
  <c r="F50" i="16" s="1"/>
  <c r="S43" i="1"/>
  <c r="F50" i="17" s="1"/>
  <c r="T43" i="1"/>
  <c r="F50" i="18" s="1"/>
  <c r="U43" i="1"/>
  <c r="F50" i="19" s="1"/>
  <c r="V43" i="1"/>
  <c r="F50" i="25" s="1"/>
  <c r="W43" i="1"/>
  <c r="F50" i="26" s="1"/>
  <c r="Y43" i="1"/>
  <c r="Z43" i="1"/>
  <c r="AA43" i="1"/>
  <c r="F50" i="30" s="1"/>
  <c r="AB43" i="1"/>
  <c r="F50" i="31" s="1"/>
  <c r="AC43" i="1"/>
  <c r="AD43" i="1"/>
  <c r="AE43" i="1"/>
  <c r="F50" i="34" s="1"/>
  <c r="AF43" i="1"/>
  <c r="AG43" i="1"/>
  <c r="F50" i="36" s="1"/>
  <c r="AH43" i="1"/>
  <c r="AI43" i="1"/>
  <c r="F50" i="38" s="1"/>
  <c r="AJ43" i="1"/>
  <c r="F50" i="39" s="1"/>
  <c r="AK43" i="1"/>
  <c r="F50" i="40" s="1"/>
  <c r="AL43" i="1"/>
  <c r="F50" i="41" s="1"/>
  <c r="AM43" i="1"/>
  <c r="F50" i="42" s="1"/>
  <c r="AN43" i="1"/>
  <c r="F50" i="43" s="1"/>
  <c r="AO43" i="1"/>
  <c r="F50" i="44" s="1"/>
  <c r="K45" i="1"/>
  <c r="L45" i="1"/>
  <c r="F51" i="10" s="1"/>
  <c r="M45" i="1"/>
  <c r="F51" i="11" s="1"/>
  <c r="N45" i="1"/>
  <c r="O45" i="1"/>
  <c r="P45" i="1"/>
  <c r="F51" i="14" s="1"/>
  <c r="Q45" i="1"/>
  <c r="F51" i="15" s="1"/>
  <c r="R45" i="1"/>
  <c r="S45" i="1"/>
  <c r="T45" i="1"/>
  <c r="F51" i="18" s="1"/>
  <c r="U45" i="1"/>
  <c r="F51" i="19" s="1"/>
  <c r="V45" i="1"/>
  <c r="W45" i="1"/>
  <c r="F51" i="26" s="1"/>
  <c r="Y45" i="1"/>
  <c r="F51" i="28" s="1"/>
  <c r="Z45" i="1"/>
  <c r="AA45" i="1"/>
  <c r="AB45" i="1"/>
  <c r="AC45" i="1"/>
  <c r="F51" i="32" s="1"/>
  <c r="AD45" i="1"/>
  <c r="AE45" i="1"/>
  <c r="AF45" i="1"/>
  <c r="AG45" i="1"/>
  <c r="F51" i="36" s="1"/>
  <c r="AH45" i="1"/>
  <c r="AI45" i="1"/>
  <c r="AJ45" i="1"/>
  <c r="AK45" i="1"/>
  <c r="F51" i="40" s="1"/>
  <c r="AL45" i="1"/>
  <c r="AM45" i="1"/>
  <c r="F51" i="42" s="1"/>
  <c r="AN45" i="1"/>
  <c r="F51" i="43" s="1"/>
  <c r="AO45" i="1"/>
  <c r="F51" i="44" s="1"/>
  <c r="K47" i="1"/>
  <c r="L47" i="1"/>
  <c r="M47" i="1"/>
  <c r="N47" i="1"/>
  <c r="F52" i="12" s="1"/>
  <c r="O47" i="1"/>
  <c r="P47" i="1"/>
  <c r="Q47" i="1"/>
  <c r="R47" i="1"/>
  <c r="F52" i="16" s="1"/>
  <c r="S47" i="1"/>
  <c r="T47" i="1"/>
  <c r="U47" i="1"/>
  <c r="V47" i="1"/>
  <c r="F52" i="25" s="1"/>
  <c r="W47" i="1"/>
  <c r="Y47" i="1"/>
  <c r="Z47" i="1"/>
  <c r="AA47" i="1"/>
  <c r="F52" i="30" s="1"/>
  <c r="AB47" i="1"/>
  <c r="AC47" i="1"/>
  <c r="AD47" i="1"/>
  <c r="AE47" i="1"/>
  <c r="F52" i="34" s="1"/>
  <c r="AF47" i="1"/>
  <c r="AG47" i="1"/>
  <c r="AH47" i="1"/>
  <c r="AI47" i="1"/>
  <c r="F52" i="38" s="1"/>
  <c r="AJ47" i="1"/>
  <c r="AK47" i="1"/>
  <c r="AL47" i="1"/>
  <c r="AM47" i="1"/>
  <c r="F52" i="42" s="1"/>
  <c r="AN47" i="1"/>
  <c r="AO47" i="1"/>
  <c r="K49" i="1"/>
  <c r="F53" i="9"/>
  <c r="L49" i="1"/>
  <c r="M49" i="1"/>
  <c r="F53" i="11" s="1"/>
  <c r="N49" i="1"/>
  <c r="O49" i="1"/>
  <c r="F53" i="13" s="1"/>
  <c r="P49" i="1"/>
  <c r="Q49" i="1"/>
  <c r="F53" i="15" s="1"/>
  <c r="R49" i="1"/>
  <c r="F53" i="16" s="1"/>
  <c r="S49" i="1"/>
  <c r="F53" i="17" s="1"/>
  <c r="T49" i="1"/>
  <c r="U49" i="1"/>
  <c r="V49" i="1"/>
  <c r="F53" i="25" s="1"/>
  <c r="W49" i="1"/>
  <c r="F53" i="26"/>
  <c r="Y49" i="1"/>
  <c r="F53" i="28" s="1"/>
  <c r="Z49" i="1"/>
  <c r="F53" i="29" s="1"/>
  <c r="AA49" i="1"/>
  <c r="AB49" i="1"/>
  <c r="AC49" i="1"/>
  <c r="AD49" i="1"/>
  <c r="F53" i="33" s="1"/>
  <c r="AE49" i="1"/>
  <c r="AF49" i="1"/>
  <c r="F53" i="35" s="1"/>
  <c r="AG49" i="1"/>
  <c r="F53" i="36"/>
  <c r="AH49" i="1"/>
  <c r="AI49" i="1"/>
  <c r="F53" i="38" s="1"/>
  <c r="AJ49" i="1"/>
  <c r="AK49" i="1"/>
  <c r="F53" i="40" s="1"/>
  <c r="AL49" i="1"/>
  <c r="AM49" i="1"/>
  <c r="AN49" i="1"/>
  <c r="F53" i="43" s="1"/>
  <c r="AO49" i="1"/>
  <c r="F53" i="44" s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L11" i="48"/>
  <c r="K51" i="1" s="1"/>
  <c r="F54" i="9" s="1"/>
  <c r="M11" i="48"/>
  <c r="L51" i="1" s="1"/>
  <c r="F54" i="10" s="1"/>
  <c r="N11" i="48"/>
  <c r="M51" i="1" s="1"/>
  <c r="F54" i="11" s="1"/>
  <c r="O11" i="48"/>
  <c r="N51" i="1" s="1"/>
  <c r="F54" i="12" s="1"/>
  <c r="P11" i="48"/>
  <c r="O51" i="1" s="1"/>
  <c r="F54" i="13" s="1"/>
  <c r="Q11" i="48"/>
  <c r="P51" i="1" s="1"/>
  <c r="F54" i="14" s="1"/>
  <c r="R11" i="48"/>
  <c r="Q51" i="1" s="1"/>
  <c r="F54" i="15" s="1"/>
  <c r="S11" i="48"/>
  <c r="R51" i="1" s="1"/>
  <c r="F54" i="16" s="1"/>
  <c r="T11" i="48"/>
  <c r="S51" i="1" s="1"/>
  <c r="F54" i="17" s="1"/>
  <c r="U11" i="48"/>
  <c r="T51" i="1" s="1"/>
  <c r="V11" i="48"/>
  <c r="U51" i="1" s="1"/>
  <c r="F54" i="19" s="1"/>
  <c r="W11" i="48"/>
  <c r="V51" i="1" s="1"/>
  <c r="F54" i="25" s="1"/>
  <c r="X11" i="48"/>
  <c r="W51" i="1" s="1"/>
  <c r="F54" i="26" s="1"/>
  <c r="Z11" i="48"/>
  <c r="Y51" i="1" s="1"/>
  <c r="F54" i="28" s="1"/>
  <c r="AA11" i="48"/>
  <c r="Z51" i="1" s="1"/>
  <c r="F54" i="29" s="1"/>
  <c r="AB11" i="48"/>
  <c r="AA51" i="1" s="1"/>
  <c r="F54" i="30" s="1"/>
  <c r="AC11" i="48"/>
  <c r="AB51" i="1" s="1"/>
  <c r="F54" i="31" s="1"/>
  <c r="AD11" i="48"/>
  <c r="AC51" i="1" s="1"/>
  <c r="F54" i="32" s="1"/>
  <c r="AE11" i="48"/>
  <c r="AD51" i="1" s="1"/>
  <c r="AF11" i="48"/>
  <c r="AE51" i="1" s="1"/>
  <c r="F54" i="34" s="1"/>
  <c r="AG11" i="48"/>
  <c r="AF51" i="1" s="1"/>
  <c r="F54" i="35" s="1"/>
  <c r="AH11" i="48"/>
  <c r="AG51" i="1" s="1"/>
  <c r="F54" i="36" s="1"/>
  <c r="AI11" i="48"/>
  <c r="AH51" i="1" s="1"/>
  <c r="F54" i="37" s="1"/>
  <c r="AJ11" i="48"/>
  <c r="AI51" i="1" s="1"/>
  <c r="F54" i="38" s="1"/>
  <c r="AK11" i="48"/>
  <c r="AJ51" i="1" s="1"/>
  <c r="F54" i="39" s="1"/>
  <c r="AL11" i="48"/>
  <c r="AK51" i="1"/>
  <c r="AM11" i="48"/>
  <c r="AL51" i="1" s="1"/>
  <c r="F54" i="41" s="1"/>
  <c r="AN11" i="48"/>
  <c r="AM51" i="1" s="1"/>
  <c r="F54" i="42" s="1"/>
  <c r="AO11" i="48"/>
  <c r="AN51" i="1" s="1"/>
  <c r="F54" i="43" s="1"/>
  <c r="AP11" i="48"/>
  <c r="AO51" i="1" s="1"/>
  <c r="F54" i="44" s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L13" i="48"/>
  <c r="K53" i="1"/>
  <c r="M13" i="48"/>
  <c r="L53" i="1"/>
  <c r="F55" i="10" s="1"/>
  <c r="N13" i="48"/>
  <c r="M53" i="1"/>
  <c r="O13" i="48"/>
  <c r="N53" i="1" s="1"/>
  <c r="F55" i="12" s="1"/>
  <c r="P13" i="48"/>
  <c r="O53" i="1" s="1"/>
  <c r="F55" i="13" s="1"/>
  <c r="Q13" i="48"/>
  <c r="P53" i="1" s="1"/>
  <c r="F55" i="14" s="1"/>
  <c r="R13" i="48"/>
  <c r="Q53" i="1" s="1"/>
  <c r="S13" i="48"/>
  <c r="R53" i="1" s="1"/>
  <c r="F55" i="16" s="1"/>
  <c r="T13" i="48"/>
  <c r="S53" i="1"/>
  <c r="F55" i="17" s="1"/>
  <c r="U13" i="48"/>
  <c r="T53" i="1" s="1"/>
  <c r="F55" i="18" s="1"/>
  <c r="V13" i="48"/>
  <c r="U53" i="1" s="1"/>
  <c r="F55" i="19" s="1"/>
  <c r="W13" i="48"/>
  <c r="V53" i="1"/>
  <c r="F55" i="25" s="1"/>
  <c r="X13" i="48"/>
  <c r="W53" i="1" s="1"/>
  <c r="F55" i="26" s="1"/>
  <c r="Z13" i="48"/>
  <c r="Y53" i="1" s="1"/>
  <c r="F55" i="28" s="1"/>
  <c r="AA13" i="48"/>
  <c r="Z53" i="1" s="1"/>
  <c r="F55" i="29" s="1"/>
  <c r="AB13" i="48"/>
  <c r="AA53" i="1"/>
  <c r="AC13" i="48"/>
  <c r="AB53" i="1"/>
  <c r="F55" i="31" s="1"/>
  <c r="AD13" i="48"/>
  <c r="AC53" i="1"/>
  <c r="AE13" i="48"/>
  <c r="AD53" i="1" s="1"/>
  <c r="F55" i="33" s="1"/>
  <c r="AF13" i="48"/>
  <c r="AE53" i="1" s="1"/>
  <c r="F55" i="34" s="1"/>
  <c r="AG13" i="48"/>
  <c r="AF53" i="1" s="1"/>
  <c r="F55" i="35" s="1"/>
  <c r="AH13" i="48"/>
  <c r="AG53" i="1" s="1"/>
  <c r="F55" i="36" s="1"/>
  <c r="AI13" i="48"/>
  <c r="AH53" i="1" s="1"/>
  <c r="F55" i="37" s="1"/>
  <c r="AJ13" i="48"/>
  <c r="AI53" i="1" s="1"/>
  <c r="F55" i="38" s="1"/>
  <c r="AK13" i="48"/>
  <c r="AJ53" i="1"/>
  <c r="F55" i="39" s="1"/>
  <c r="AL13" i="48"/>
  <c r="AK53" i="1" s="1"/>
  <c r="F55" i="40" s="1"/>
  <c r="AM13" i="48"/>
  <c r="AL53" i="1" s="1"/>
  <c r="F55" i="41" s="1"/>
  <c r="AN13" i="48"/>
  <c r="AM53" i="1" s="1"/>
  <c r="F55" i="42" s="1"/>
  <c r="AO13" i="48"/>
  <c r="AN53" i="1" s="1"/>
  <c r="F55" i="43" s="1"/>
  <c r="AP13" i="48"/>
  <c r="AO53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L15" i="48"/>
  <c r="K55" i="1" s="1"/>
  <c r="M15" i="48"/>
  <c r="L55" i="1" s="1"/>
  <c r="F56" i="10" s="1"/>
  <c r="N15" i="48"/>
  <c r="M55" i="1" s="1"/>
  <c r="F56" i="11" s="1"/>
  <c r="O15" i="48"/>
  <c r="N55" i="1"/>
  <c r="P15" i="48"/>
  <c r="O55" i="1"/>
  <c r="F56" i="13" s="1"/>
  <c r="Q15" i="48"/>
  <c r="P55" i="1"/>
  <c r="R15" i="48"/>
  <c r="Q55" i="1" s="1"/>
  <c r="F56" i="15" s="1"/>
  <c r="S15" i="48"/>
  <c r="R55" i="1" s="1"/>
  <c r="F56" i="16" s="1"/>
  <c r="T15" i="48"/>
  <c r="S55" i="1" s="1"/>
  <c r="F56" i="17" s="1"/>
  <c r="U15" i="48"/>
  <c r="T55" i="1" s="1"/>
  <c r="F56" i="18" s="1"/>
  <c r="V15" i="48"/>
  <c r="U55" i="1"/>
  <c r="W15" i="48"/>
  <c r="V55" i="1" s="1"/>
  <c r="X15" i="48"/>
  <c r="W55" i="1" s="1"/>
  <c r="F56" i="26" s="1"/>
  <c r="Z15" i="48"/>
  <c r="Y55" i="1" s="1"/>
  <c r="F56" i="28" s="1"/>
  <c r="AA15" i="48"/>
  <c r="Z55" i="1" s="1"/>
  <c r="F56" i="29" s="1"/>
  <c r="AB15" i="48"/>
  <c r="AA55" i="1" s="1"/>
  <c r="F56" i="30" s="1"/>
  <c r="AC15" i="48"/>
  <c r="AB55" i="1" s="1"/>
  <c r="F56" i="31" s="1"/>
  <c r="AD15" i="48"/>
  <c r="AC55" i="1"/>
  <c r="F56" i="32" s="1"/>
  <c r="AE15" i="48"/>
  <c r="AD55" i="1" s="1"/>
  <c r="F56" i="33" s="1"/>
  <c r="AF15" i="48"/>
  <c r="AE55" i="1" s="1"/>
  <c r="F56" i="34" s="1"/>
  <c r="AG15" i="48"/>
  <c r="AF55" i="1" s="1"/>
  <c r="F56" i="35" s="1"/>
  <c r="AH15" i="48"/>
  <c r="AG55" i="1" s="1"/>
  <c r="F56" i="36" s="1"/>
  <c r="AI15" i="48"/>
  <c r="AH55" i="1"/>
  <c r="F56" i="37" s="1"/>
  <c r="AJ15" i="48"/>
  <c r="AI55" i="1"/>
  <c r="AK15" i="48"/>
  <c r="AJ55" i="1" s="1"/>
  <c r="F56" i="39" s="1"/>
  <c r="AL15" i="48"/>
  <c r="AK55" i="1" s="1"/>
  <c r="F56" i="40" s="1"/>
  <c r="AM15" i="48"/>
  <c r="AL55" i="1" s="1"/>
  <c r="F56" i="41" s="1"/>
  <c r="AN15" i="48"/>
  <c r="AM55" i="1" s="1"/>
  <c r="F56" i="42" s="1"/>
  <c r="AO15" i="48"/>
  <c r="AN55" i="1" s="1"/>
  <c r="F56" i="43" s="1"/>
  <c r="AP15" i="48"/>
  <c r="AO55" i="1"/>
  <c r="F56" i="44" s="1"/>
  <c r="E47" i="26"/>
  <c r="F50" i="32"/>
  <c r="F51" i="13"/>
  <c r="F51" i="34"/>
  <c r="F52" i="15"/>
  <c r="F52" i="28"/>
  <c r="F52" i="36"/>
  <c r="F52" i="44"/>
  <c r="F53" i="10"/>
  <c r="F53" i="18"/>
  <c r="F53" i="30"/>
  <c r="F53" i="32"/>
  <c r="F53" i="39"/>
  <c r="F55" i="30"/>
  <c r="E12" i="13"/>
  <c r="B26" i="49"/>
  <c r="B29" i="48" s="1"/>
  <c r="B44" i="1" s="1"/>
  <c r="B35" i="48" s="1"/>
  <c r="B35" i="1"/>
  <c r="F53" i="42"/>
  <c r="F53" i="41"/>
  <c r="F53" i="31"/>
  <c r="F53" i="14"/>
  <c r="F53" i="12"/>
  <c r="J49" i="1"/>
  <c r="F53" i="8"/>
  <c r="I49" i="1"/>
  <c r="H49" i="1"/>
  <c r="F53" i="6" s="1"/>
  <c r="G49" i="1"/>
  <c r="F53" i="2" s="1"/>
  <c r="F53" i="34"/>
  <c r="F53" i="19"/>
  <c r="D53" i="7"/>
  <c r="D53" i="9"/>
  <c r="D53" i="13"/>
  <c r="D53" i="25"/>
  <c r="D53" i="29"/>
  <c r="D53" i="33"/>
  <c r="D53" i="40"/>
  <c r="D53" i="44"/>
  <c r="F53" i="7"/>
  <c r="F53" i="37"/>
  <c r="H50" i="1"/>
  <c r="I50" i="1"/>
  <c r="J50" i="1"/>
  <c r="H52" i="1"/>
  <c r="I52" i="1"/>
  <c r="J52" i="1"/>
  <c r="H54" i="1"/>
  <c r="I54" i="1"/>
  <c r="J54" i="1"/>
  <c r="H15" i="48"/>
  <c r="G55" i="1" s="1"/>
  <c r="F56" i="2" s="1"/>
  <c r="G54" i="1"/>
  <c r="G52" i="1"/>
  <c r="G50" i="1"/>
  <c r="E50" i="1"/>
  <c r="E52" i="1"/>
  <c r="E54" i="1"/>
  <c r="D50" i="1"/>
  <c r="D54" i="7" s="1"/>
  <c r="D52" i="1"/>
  <c r="D54" i="1"/>
  <c r="D53" i="6"/>
  <c r="I8" i="48"/>
  <c r="J8" i="48"/>
  <c r="K8" i="48"/>
  <c r="L8" i="48"/>
  <c r="M8" i="48"/>
  <c r="N8" i="48"/>
  <c r="O8" i="48"/>
  <c r="P8" i="48"/>
  <c r="Q8" i="48"/>
  <c r="R8" i="48"/>
  <c r="S8" i="48"/>
  <c r="T8" i="48"/>
  <c r="U8" i="48"/>
  <c r="V8" i="48"/>
  <c r="W8" i="48"/>
  <c r="X8" i="48"/>
  <c r="Y8" i="48"/>
  <c r="Z8" i="48"/>
  <c r="AA8" i="48"/>
  <c r="AB8" i="48"/>
  <c r="AC8" i="48"/>
  <c r="AD8" i="48"/>
  <c r="AE8" i="48"/>
  <c r="AF8" i="48"/>
  <c r="AG8" i="48"/>
  <c r="AH8" i="48"/>
  <c r="AI8" i="48"/>
  <c r="AJ8" i="48"/>
  <c r="AK8" i="48"/>
  <c r="AL8" i="48"/>
  <c r="AM8" i="48"/>
  <c r="AN8" i="48"/>
  <c r="AO8" i="48"/>
  <c r="AP8" i="48"/>
  <c r="H8" i="48"/>
  <c r="I15" i="48"/>
  <c r="H55" i="1" s="1"/>
  <c r="F56" i="6" s="1"/>
  <c r="J15" i="48"/>
  <c r="I55" i="1" s="1"/>
  <c r="F56" i="7" s="1"/>
  <c r="K15" i="48"/>
  <c r="J55" i="1" s="1"/>
  <c r="F56" i="8" s="1"/>
  <c r="F56" i="9"/>
  <c r="F56" i="12"/>
  <c r="F56" i="14"/>
  <c r="F56" i="19"/>
  <c r="F56" i="25"/>
  <c r="F56" i="38"/>
  <c r="I13" i="48"/>
  <c r="H53" i="1" s="1"/>
  <c r="F55" i="6" s="1"/>
  <c r="J13" i="48"/>
  <c r="I53" i="1" s="1"/>
  <c r="F55" i="7" s="1"/>
  <c r="K13" i="48"/>
  <c r="J53" i="1" s="1"/>
  <c r="F55" i="8" s="1"/>
  <c r="F55" i="9"/>
  <c r="F55" i="11"/>
  <c r="F55" i="15"/>
  <c r="F55" i="32"/>
  <c r="F55" i="44"/>
  <c r="I11" i="48"/>
  <c r="H51" i="1" s="1"/>
  <c r="F54" i="6" s="1"/>
  <c r="J11" i="48"/>
  <c r="I51" i="1" s="1"/>
  <c r="F54" i="7" s="1"/>
  <c r="K11" i="48"/>
  <c r="J51" i="1"/>
  <c r="F54" i="8" s="1"/>
  <c r="F54" i="18"/>
  <c r="F54" i="33"/>
  <c r="F54" i="40"/>
  <c r="H13" i="48"/>
  <c r="G53" i="1" s="1"/>
  <c r="F55" i="2" s="1"/>
  <c r="G51" i="1"/>
  <c r="F54" i="2" s="1"/>
  <c r="B16" i="1"/>
  <c r="E34" i="34" s="1"/>
  <c r="L34" i="3"/>
  <c r="L42" i="3"/>
  <c r="B17" i="1"/>
  <c r="L36" i="3"/>
  <c r="B15" i="1"/>
  <c r="L32" i="3"/>
  <c r="B13" i="1"/>
  <c r="L28" i="3"/>
  <c r="B14" i="1"/>
  <c r="L30" i="3"/>
  <c r="D13" i="45"/>
  <c r="A34" i="1"/>
  <c r="D73" i="14" s="1"/>
  <c r="A33" i="1"/>
  <c r="D72" i="29" s="1"/>
  <c r="D16" i="45"/>
  <c r="E13" i="6"/>
  <c r="E16" i="6"/>
  <c r="E13" i="2"/>
  <c r="E16" i="2"/>
  <c r="E13" i="7"/>
  <c r="E13" i="8"/>
  <c r="A2" i="48"/>
  <c r="H33" i="1"/>
  <c r="I33" i="1"/>
  <c r="J33" i="1"/>
  <c r="G33" i="1"/>
  <c r="B1" i="6"/>
  <c r="B1" i="7"/>
  <c r="B1" i="8"/>
  <c r="B1" i="9"/>
  <c r="B1" i="10"/>
  <c r="B1" i="11"/>
  <c r="B1" i="12"/>
  <c r="B1" i="13"/>
  <c r="B1" i="14"/>
  <c r="B1" i="15"/>
  <c r="B1" i="16"/>
  <c r="B1" i="17"/>
  <c r="B1" i="18"/>
  <c r="B1" i="19"/>
  <c r="B1" i="25"/>
  <c r="B1" i="26"/>
  <c r="B1" i="27"/>
  <c r="B1" i="28"/>
  <c r="B1" i="29"/>
  <c r="B1" i="30"/>
  <c r="B1" i="31"/>
  <c r="B1" i="32"/>
  <c r="B1" i="33"/>
  <c r="B1" i="34"/>
  <c r="B1" i="35"/>
  <c r="B1" i="36"/>
  <c r="B1" i="37"/>
  <c r="B1" i="38"/>
  <c r="B1" i="39"/>
  <c r="B1" i="40"/>
  <c r="B1" i="41"/>
  <c r="B1" i="42"/>
  <c r="B1" i="43"/>
  <c r="B1" i="44"/>
  <c r="B1" i="2"/>
  <c r="B38" i="1"/>
  <c r="E66" i="40" s="1"/>
  <c r="B34" i="1"/>
  <c r="E73" i="42" s="1"/>
  <c r="B33" i="1"/>
  <c r="B24" i="1"/>
  <c r="B25" i="1"/>
  <c r="B26" i="1"/>
  <c r="E26" i="42"/>
  <c r="B29" i="1"/>
  <c r="E27" i="25"/>
  <c r="B30" i="1"/>
  <c r="E28" i="11"/>
  <c r="F10" i="44"/>
  <c r="F10" i="43"/>
  <c r="F10" i="42"/>
  <c r="F10" i="41"/>
  <c r="F10" i="40"/>
  <c r="F10" i="39"/>
  <c r="F10" i="38"/>
  <c r="F10" i="37"/>
  <c r="F10" i="36"/>
  <c r="F10" i="35"/>
  <c r="F10" i="34"/>
  <c r="F10" i="33"/>
  <c r="F10" i="32"/>
  <c r="F10" i="31"/>
  <c r="F10" i="30"/>
  <c r="F10" i="29"/>
  <c r="F10" i="28"/>
  <c r="F10" i="27"/>
  <c r="F10" i="26"/>
  <c r="F10" i="25"/>
  <c r="F10" i="19"/>
  <c r="F10" i="18"/>
  <c r="F10" i="17"/>
  <c r="F10" i="16"/>
  <c r="F10" i="15"/>
  <c r="F10" i="14"/>
  <c r="F10" i="13"/>
  <c r="F10" i="12"/>
  <c r="F10" i="11"/>
  <c r="F10" i="10"/>
  <c r="F10" i="9"/>
  <c r="F10" i="8"/>
  <c r="F10" i="7"/>
  <c r="F10" i="6"/>
  <c r="F11" i="6"/>
  <c r="F11" i="7"/>
  <c r="F11" i="8"/>
  <c r="F11" i="9"/>
  <c r="F11" i="10"/>
  <c r="F11" i="11"/>
  <c r="F11" i="12"/>
  <c r="F11" i="13"/>
  <c r="F11" i="14"/>
  <c r="F11" i="15"/>
  <c r="F11" i="16"/>
  <c r="F11" i="17"/>
  <c r="F11" i="18"/>
  <c r="F11" i="19"/>
  <c r="F11" i="25"/>
  <c r="F11" i="26"/>
  <c r="F11" i="27"/>
  <c r="F11" i="28"/>
  <c r="F11" i="29"/>
  <c r="F11" i="30"/>
  <c r="F11" i="31"/>
  <c r="F11" i="32"/>
  <c r="F11" i="33"/>
  <c r="F11" i="34"/>
  <c r="F11" i="35"/>
  <c r="F11" i="36"/>
  <c r="F11" i="37"/>
  <c r="F11" i="38"/>
  <c r="F11" i="39"/>
  <c r="F11" i="40"/>
  <c r="F11" i="41"/>
  <c r="F11" i="42"/>
  <c r="F11" i="43"/>
  <c r="F11" i="44"/>
  <c r="F11" i="2"/>
  <c r="F10" i="2"/>
  <c r="D52" i="6"/>
  <c r="D52" i="7"/>
  <c r="D52" i="8"/>
  <c r="D52" i="9"/>
  <c r="D52" i="10"/>
  <c r="D52" i="11"/>
  <c r="D52" i="12"/>
  <c r="D52" i="13"/>
  <c r="D52" i="14"/>
  <c r="D52" i="15"/>
  <c r="D52" i="16"/>
  <c r="D52" i="17"/>
  <c r="D52" i="18"/>
  <c r="D52" i="19"/>
  <c r="D52" i="25"/>
  <c r="D52" i="26"/>
  <c r="D52" i="27"/>
  <c r="D52" i="28"/>
  <c r="D52" i="29"/>
  <c r="D52" i="30"/>
  <c r="D52" i="31"/>
  <c r="D52" i="32"/>
  <c r="D52" i="33"/>
  <c r="D52" i="34"/>
  <c r="D52" i="35"/>
  <c r="D52" i="36"/>
  <c r="D52" i="37"/>
  <c r="D52" i="38"/>
  <c r="D52" i="39"/>
  <c r="D52" i="40"/>
  <c r="D52" i="41"/>
  <c r="D52" i="42"/>
  <c r="D52" i="43"/>
  <c r="D52" i="44"/>
  <c r="D52" i="2"/>
  <c r="D51" i="6"/>
  <c r="D51" i="7"/>
  <c r="D51" i="8"/>
  <c r="D51" i="9"/>
  <c r="D51" i="10"/>
  <c r="D51" i="11"/>
  <c r="D51" i="12"/>
  <c r="D51" i="13"/>
  <c r="D51" i="14"/>
  <c r="D51" i="15"/>
  <c r="D51" i="16"/>
  <c r="D51" i="17"/>
  <c r="D51" i="18"/>
  <c r="D51" i="19"/>
  <c r="D51" i="25"/>
  <c r="D51" i="26"/>
  <c r="D51" i="27"/>
  <c r="D51" i="28"/>
  <c r="D51" i="29"/>
  <c r="D51" i="30"/>
  <c r="D51" i="31"/>
  <c r="D51" i="32"/>
  <c r="D51" i="33"/>
  <c r="D51" i="34"/>
  <c r="D51" i="35"/>
  <c r="D51" i="36"/>
  <c r="D51" i="37"/>
  <c r="D51" i="38"/>
  <c r="D51" i="39"/>
  <c r="D51" i="40"/>
  <c r="D51" i="41"/>
  <c r="D51" i="42"/>
  <c r="D51" i="43"/>
  <c r="D51" i="44"/>
  <c r="D51" i="2"/>
  <c r="D50" i="6"/>
  <c r="D50" i="7"/>
  <c r="D50" i="8"/>
  <c r="D50" i="9"/>
  <c r="D50" i="10"/>
  <c r="D50" i="11"/>
  <c r="D50" i="12"/>
  <c r="D50" i="13"/>
  <c r="D50" i="14"/>
  <c r="D50" i="15"/>
  <c r="D50" i="16"/>
  <c r="D50" i="17"/>
  <c r="D50" i="18"/>
  <c r="D50" i="19"/>
  <c r="D50" i="25"/>
  <c r="D50" i="26"/>
  <c r="D50" i="27"/>
  <c r="D50" i="28"/>
  <c r="D50" i="29"/>
  <c r="D50" i="30"/>
  <c r="D50" i="31"/>
  <c r="D50" i="32"/>
  <c r="D50" i="33"/>
  <c r="D50" i="34"/>
  <c r="D50" i="35"/>
  <c r="D50" i="36"/>
  <c r="D50" i="37"/>
  <c r="D50" i="38"/>
  <c r="D50" i="39"/>
  <c r="D50" i="40"/>
  <c r="D50" i="41"/>
  <c r="D50" i="42"/>
  <c r="D50" i="43"/>
  <c r="D50" i="44"/>
  <c r="D50" i="2"/>
  <c r="D49" i="6"/>
  <c r="D49" i="7"/>
  <c r="D49" i="8"/>
  <c r="D49" i="9"/>
  <c r="D49" i="10"/>
  <c r="D49" i="11"/>
  <c r="D49" i="12"/>
  <c r="D49" i="13"/>
  <c r="D49" i="14"/>
  <c r="D49" i="15"/>
  <c r="D49" i="16"/>
  <c r="D49" i="17"/>
  <c r="D49" i="18"/>
  <c r="D49" i="19"/>
  <c r="D49" i="25"/>
  <c r="D49" i="26"/>
  <c r="D49" i="27"/>
  <c r="D49" i="28"/>
  <c r="D49" i="29"/>
  <c r="D49" i="30"/>
  <c r="D49" i="31"/>
  <c r="D49" i="32"/>
  <c r="D49" i="33"/>
  <c r="D49" i="34"/>
  <c r="D49" i="35"/>
  <c r="D49" i="36"/>
  <c r="D49" i="37"/>
  <c r="D49" i="38"/>
  <c r="D49" i="39"/>
  <c r="D49" i="40"/>
  <c r="D49" i="41"/>
  <c r="D49" i="42"/>
  <c r="D49" i="43"/>
  <c r="D49" i="44"/>
  <c r="D49" i="2"/>
  <c r="B42" i="1"/>
  <c r="B33" i="48" s="1"/>
  <c r="F50" i="6"/>
  <c r="F50" i="7"/>
  <c r="F50" i="8"/>
  <c r="F50" i="28"/>
  <c r="F50" i="29"/>
  <c r="F50" i="33"/>
  <c r="F50" i="35"/>
  <c r="F50" i="37"/>
  <c r="H45" i="1"/>
  <c r="F51" i="6" s="1"/>
  <c r="I45" i="1"/>
  <c r="F51" i="7" s="1"/>
  <c r="J45" i="1"/>
  <c r="F51" i="8" s="1"/>
  <c r="F51" i="9"/>
  <c r="F51" i="12"/>
  <c r="F51" i="16"/>
  <c r="F51" i="17"/>
  <c r="F51" i="25"/>
  <c r="F51" i="29"/>
  <c r="F51" i="30"/>
  <c r="F51" i="31"/>
  <c r="F51" i="33"/>
  <c r="F51" i="35"/>
  <c r="F51" i="37"/>
  <c r="F51" i="38"/>
  <c r="F51" i="39"/>
  <c r="F51" i="41"/>
  <c r="H47" i="1"/>
  <c r="F52" i="6" s="1"/>
  <c r="I47" i="1"/>
  <c r="F52" i="7" s="1"/>
  <c r="J47" i="1"/>
  <c r="F52" i="8" s="1"/>
  <c r="F52" i="9"/>
  <c r="F52" i="10"/>
  <c r="F52" i="11"/>
  <c r="F52" i="13"/>
  <c r="F52" i="14"/>
  <c r="F52" i="17"/>
  <c r="F52" i="18"/>
  <c r="F52" i="19"/>
  <c r="F52" i="26"/>
  <c r="F52" i="29"/>
  <c r="F52" i="31"/>
  <c r="F52" i="32"/>
  <c r="F52" i="33"/>
  <c r="F52" i="35"/>
  <c r="F52" i="37"/>
  <c r="F52" i="39"/>
  <c r="F52" i="40"/>
  <c r="F52" i="41"/>
  <c r="F52" i="43"/>
  <c r="G47" i="1"/>
  <c r="F52" i="2" s="1"/>
  <c r="G45" i="1"/>
  <c r="F51" i="2" s="1"/>
  <c r="F50" i="2"/>
  <c r="AR5" i="46"/>
  <c r="AR6" i="46"/>
  <c r="AR7" i="46"/>
  <c r="AR8" i="46"/>
  <c r="AR9" i="46"/>
  <c r="AR10" i="46"/>
  <c r="AR11" i="46"/>
  <c r="AR12" i="46"/>
  <c r="AR13" i="46"/>
  <c r="AR14" i="46"/>
  <c r="AR15" i="46"/>
  <c r="AR16" i="46"/>
  <c r="AR17" i="46"/>
  <c r="AR18" i="46"/>
  <c r="AR19" i="46"/>
  <c r="AR20" i="46"/>
  <c r="AR21" i="46"/>
  <c r="AR22" i="46"/>
  <c r="AR23" i="46"/>
  <c r="AR24" i="46"/>
  <c r="AR25" i="46"/>
  <c r="AR26" i="46"/>
  <c r="AR27" i="46"/>
  <c r="AR28" i="46"/>
  <c r="AR29" i="46"/>
  <c r="AR30" i="46"/>
  <c r="AR31" i="46"/>
  <c r="AR32" i="46"/>
  <c r="AR33" i="46"/>
  <c r="AR34" i="46"/>
  <c r="AR35" i="46"/>
  <c r="AR36" i="46"/>
  <c r="AR37" i="46"/>
  <c r="AR38" i="46"/>
  <c r="AR39" i="46"/>
  <c r="AR40" i="46"/>
  <c r="AR41" i="46"/>
  <c r="AR42" i="46"/>
  <c r="AR43" i="46"/>
  <c r="AR44" i="46"/>
  <c r="AR45" i="46"/>
  <c r="AR46" i="46"/>
  <c r="AR47" i="46"/>
  <c r="AR48" i="46"/>
  <c r="AR49" i="46"/>
  <c r="AR50" i="46"/>
  <c r="AR51" i="46"/>
  <c r="AR52" i="46"/>
  <c r="AR53" i="46"/>
  <c r="AR54" i="46"/>
  <c r="AR55" i="46"/>
  <c r="AR56" i="46"/>
  <c r="AR57" i="46"/>
  <c r="AR58" i="46"/>
  <c r="AR59" i="46"/>
  <c r="AR60" i="46"/>
  <c r="AR61" i="46"/>
  <c r="AR62" i="46"/>
  <c r="AR63" i="46"/>
  <c r="AR64" i="46"/>
  <c r="AR65" i="46"/>
  <c r="AR66" i="46"/>
  <c r="AR67" i="46"/>
  <c r="AR68" i="46"/>
  <c r="AR69" i="46"/>
  <c r="AR70" i="46"/>
  <c r="AR71" i="46"/>
  <c r="AR72" i="46"/>
  <c r="AR73" i="46"/>
  <c r="AR74" i="46"/>
  <c r="AR75" i="46"/>
  <c r="AR76" i="46"/>
  <c r="AR77" i="46"/>
  <c r="AR78" i="46"/>
  <c r="AR79" i="46"/>
  <c r="AR80" i="46"/>
  <c r="AR81" i="46"/>
  <c r="AR82" i="46"/>
  <c r="AR83" i="46"/>
  <c r="AR84" i="46"/>
  <c r="AR85" i="46"/>
  <c r="AR86" i="46"/>
  <c r="AR87" i="46"/>
  <c r="AR88" i="46"/>
  <c r="AR89" i="46"/>
  <c r="AR90" i="46"/>
  <c r="AR91" i="46"/>
  <c r="AR92" i="46"/>
  <c r="AP2" i="46"/>
  <c r="AN2" i="46"/>
  <c r="AL2" i="46"/>
  <c r="AJ2" i="46"/>
  <c r="AH2" i="46"/>
  <c r="AF2" i="46"/>
  <c r="AD2" i="46"/>
  <c r="AB2" i="46"/>
  <c r="Z2" i="46"/>
  <c r="X2" i="46"/>
  <c r="V2" i="46"/>
  <c r="T2" i="46"/>
  <c r="R2" i="46"/>
  <c r="P2" i="46"/>
  <c r="N2" i="46"/>
  <c r="L2" i="46"/>
  <c r="J2" i="46"/>
  <c r="H2" i="46"/>
  <c r="F2" i="46"/>
  <c r="D2" i="46"/>
  <c r="B2" i="46"/>
  <c r="D22" i="45"/>
  <c r="D25" i="45"/>
  <c r="D19" i="45"/>
  <c r="D7" i="45"/>
  <c r="D9" i="45" s="1"/>
  <c r="D10" i="45" s="1"/>
  <c r="H37" i="1"/>
  <c r="E47" i="6" s="1"/>
  <c r="F47" i="6" s="1"/>
  <c r="I37" i="1"/>
  <c r="E47" i="7" s="1"/>
  <c r="J37" i="1"/>
  <c r="E47" i="8" s="1"/>
  <c r="F47" i="8" s="1"/>
  <c r="E47" i="10"/>
  <c r="F47" i="10" s="1"/>
  <c r="E47" i="11"/>
  <c r="F47" i="11" s="1"/>
  <c r="E47" i="14"/>
  <c r="F47" i="14"/>
  <c r="E47" i="18"/>
  <c r="E47" i="19"/>
  <c r="F47" i="19" s="1"/>
  <c r="F47" i="26"/>
  <c r="E47" i="28"/>
  <c r="F47" i="28" s="1"/>
  <c r="E47" i="29"/>
  <c r="F47" i="29" s="1"/>
  <c r="E47" i="31"/>
  <c r="F47" i="31"/>
  <c r="E47" i="33"/>
  <c r="F47" i="33" s="1"/>
  <c r="E47" i="35"/>
  <c r="F47" i="35" s="1"/>
  <c r="E47" i="37"/>
  <c r="F47" i="37" s="1"/>
  <c r="E47" i="39"/>
  <c r="E47" i="40"/>
  <c r="F47" i="40" s="1"/>
  <c r="E47" i="41"/>
  <c r="F47" i="41"/>
  <c r="E47" i="43"/>
  <c r="E47" i="44"/>
  <c r="F47" i="44" s="1"/>
  <c r="G37" i="1"/>
  <c r="E47" i="2" s="1"/>
  <c r="F47" i="2" s="1"/>
  <c r="E6" i="42"/>
  <c r="E83" i="44"/>
  <c r="E15" i="44"/>
  <c r="E14" i="44"/>
  <c r="E16" i="44"/>
  <c r="E12" i="44"/>
  <c r="F9" i="44"/>
  <c r="E46" i="44" s="1"/>
  <c r="E6" i="44"/>
  <c r="B6" i="44"/>
  <c r="E83" i="43"/>
  <c r="E15" i="43"/>
  <c r="E14" i="43"/>
  <c r="E16" i="43"/>
  <c r="E12" i="43"/>
  <c r="F9" i="43"/>
  <c r="E46" i="43"/>
  <c r="F46" i="43"/>
  <c r="E6" i="43"/>
  <c r="B6" i="43"/>
  <c r="E83" i="42"/>
  <c r="E15" i="42"/>
  <c r="E14" i="42"/>
  <c r="E16" i="42"/>
  <c r="E12" i="42"/>
  <c r="F9" i="42"/>
  <c r="E46" i="42" s="1"/>
  <c r="F46" i="42" s="1"/>
  <c r="B6" i="42"/>
  <c r="E83" i="41"/>
  <c r="E15" i="41"/>
  <c r="E14" i="41"/>
  <c r="E16" i="41"/>
  <c r="E12" i="41"/>
  <c r="F9" i="41"/>
  <c r="E46" i="41" s="1"/>
  <c r="F46" i="41" s="1"/>
  <c r="E6" i="41"/>
  <c r="B6" i="41"/>
  <c r="E83" i="40"/>
  <c r="E15" i="40"/>
  <c r="E14" i="40"/>
  <c r="E16" i="40"/>
  <c r="E12" i="40"/>
  <c r="F9" i="40"/>
  <c r="E46" i="40" s="1"/>
  <c r="E6" i="40"/>
  <c r="B6" i="40"/>
  <c r="E83" i="39"/>
  <c r="E15" i="39"/>
  <c r="E14" i="39"/>
  <c r="E16" i="39"/>
  <c r="E12" i="39"/>
  <c r="F9" i="39"/>
  <c r="E46" i="39" s="1"/>
  <c r="F46" i="39" s="1"/>
  <c r="E6" i="39"/>
  <c r="B6" i="39"/>
  <c r="E83" i="38"/>
  <c r="E15" i="38"/>
  <c r="E14" i="38"/>
  <c r="E16" i="38"/>
  <c r="E12" i="38"/>
  <c r="F9" i="38"/>
  <c r="E46" i="38" s="1"/>
  <c r="E6" i="38"/>
  <c r="B6" i="38"/>
  <c r="E83" i="37"/>
  <c r="E15" i="37"/>
  <c r="E14" i="37"/>
  <c r="E16" i="37"/>
  <c r="E12" i="37"/>
  <c r="F9" i="37"/>
  <c r="E46" i="37" s="1"/>
  <c r="F46" i="37" s="1"/>
  <c r="E6" i="37"/>
  <c r="B6" i="37"/>
  <c r="E83" i="36"/>
  <c r="E15" i="36"/>
  <c r="E14" i="36"/>
  <c r="E16" i="36"/>
  <c r="E12" i="36"/>
  <c r="F9" i="36"/>
  <c r="E46" i="36" s="1"/>
  <c r="E6" i="36"/>
  <c r="B6" i="36"/>
  <c r="E83" i="35"/>
  <c r="E15" i="35"/>
  <c r="E14" i="35"/>
  <c r="E16" i="35"/>
  <c r="E12" i="35"/>
  <c r="F9" i="35"/>
  <c r="E46" i="35"/>
  <c r="F46" i="35"/>
  <c r="E6" i="35"/>
  <c r="B6" i="35"/>
  <c r="E83" i="34"/>
  <c r="E15" i="34"/>
  <c r="E14" i="34"/>
  <c r="E16" i="34"/>
  <c r="E12" i="34"/>
  <c r="F9" i="34"/>
  <c r="E46" i="34" s="1"/>
  <c r="E6" i="34"/>
  <c r="B6" i="34"/>
  <c r="E83" i="33"/>
  <c r="E15" i="33"/>
  <c r="E14" i="33"/>
  <c r="E16" i="33"/>
  <c r="E12" i="33"/>
  <c r="F9" i="33"/>
  <c r="E6" i="33"/>
  <c r="B6" i="33"/>
  <c r="E83" i="32"/>
  <c r="E15" i="32"/>
  <c r="E14" i="32"/>
  <c r="E16" i="32"/>
  <c r="E12" i="32"/>
  <c r="F9" i="32"/>
  <c r="E46" i="32"/>
  <c r="E6" i="32"/>
  <c r="B6" i="32"/>
  <c r="E83" i="31"/>
  <c r="E15" i="31"/>
  <c r="E14" i="31"/>
  <c r="E16" i="31"/>
  <c r="E12" i="31"/>
  <c r="F9" i="31"/>
  <c r="E46" i="31"/>
  <c r="F46" i="31" s="1"/>
  <c r="E6" i="31"/>
  <c r="B6" i="31"/>
  <c r="E83" i="30"/>
  <c r="E15" i="30"/>
  <c r="E14" i="30"/>
  <c r="E16" i="30"/>
  <c r="E12" i="30"/>
  <c r="F9" i="30"/>
  <c r="E46" i="30" s="1"/>
  <c r="F46" i="30" s="1"/>
  <c r="E6" i="30"/>
  <c r="B6" i="30"/>
  <c r="E86" i="44"/>
  <c r="D39" i="44"/>
  <c r="D37" i="44"/>
  <c r="D36" i="44"/>
  <c r="D35" i="44"/>
  <c r="D34" i="44"/>
  <c r="D33" i="44"/>
  <c r="D32" i="44"/>
  <c r="D31" i="44"/>
  <c r="D30" i="44"/>
  <c r="D28" i="44"/>
  <c r="D27" i="44"/>
  <c r="D26" i="44"/>
  <c r="D25" i="44"/>
  <c r="D24" i="44"/>
  <c r="D23" i="44"/>
  <c r="D22" i="44"/>
  <c r="D21" i="44"/>
  <c r="E86" i="43"/>
  <c r="D39" i="43"/>
  <c r="D37" i="43"/>
  <c r="D36" i="43"/>
  <c r="D35" i="43"/>
  <c r="D34" i="43"/>
  <c r="D33" i="43"/>
  <c r="D32" i="43"/>
  <c r="D31" i="43"/>
  <c r="D30" i="43"/>
  <c r="D28" i="43"/>
  <c r="D27" i="43"/>
  <c r="D26" i="43"/>
  <c r="D25" i="43"/>
  <c r="D24" i="43"/>
  <c r="D23" i="43"/>
  <c r="D22" i="43"/>
  <c r="D21" i="43"/>
  <c r="E86" i="42"/>
  <c r="D39" i="42"/>
  <c r="D37" i="42"/>
  <c r="D36" i="42"/>
  <c r="D35" i="42"/>
  <c r="D34" i="42"/>
  <c r="D33" i="42"/>
  <c r="D32" i="42"/>
  <c r="D31" i="42"/>
  <c r="D30" i="42"/>
  <c r="D28" i="42"/>
  <c r="D27" i="42"/>
  <c r="D26" i="42"/>
  <c r="D25" i="42"/>
  <c r="D24" i="42"/>
  <c r="D23" i="42"/>
  <c r="D22" i="42"/>
  <c r="D21" i="42"/>
  <c r="E86" i="41"/>
  <c r="D39" i="41"/>
  <c r="D37" i="41"/>
  <c r="D36" i="41"/>
  <c r="D35" i="41"/>
  <c r="D34" i="41"/>
  <c r="D33" i="41"/>
  <c r="D32" i="41"/>
  <c r="D31" i="41"/>
  <c r="D30" i="41"/>
  <c r="D28" i="41"/>
  <c r="D27" i="41"/>
  <c r="D26" i="41"/>
  <c r="D25" i="41"/>
  <c r="D24" i="41"/>
  <c r="D23" i="41"/>
  <c r="D22" i="41"/>
  <c r="D21" i="41"/>
  <c r="E86" i="40"/>
  <c r="D39" i="40"/>
  <c r="D37" i="40"/>
  <c r="D36" i="40"/>
  <c r="D35" i="40"/>
  <c r="D34" i="40"/>
  <c r="D33" i="40"/>
  <c r="D32" i="40"/>
  <c r="D31" i="40"/>
  <c r="D30" i="40"/>
  <c r="D28" i="40"/>
  <c r="D27" i="40"/>
  <c r="D26" i="40"/>
  <c r="D25" i="40"/>
  <c r="D24" i="40"/>
  <c r="D23" i="40"/>
  <c r="D22" i="40"/>
  <c r="D21" i="40"/>
  <c r="E86" i="39"/>
  <c r="D39" i="39"/>
  <c r="D37" i="39"/>
  <c r="D36" i="39"/>
  <c r="D35" i="39"/>
  <c r="D34" i="39"/>
  <c r="D33" i="39"/>
  <c r="D32" i="39"/>
  <c r="D31" i="39"/>
  <c r="D30" i="39"/>
  <c r="D28" i="39"/>
  <c r="D27" i="39"/>
  <c r="D26" i="39"/>
  <c r="D25" i="39"/>
  <c r="D24" i="39"/>
  <c r="D23" i="39"/>
  <c r="D22" i="39"/>
  <c r="D21" i="39"/>
  <c r="E86" i="38"/>
  <c r="D39" i="38"/>
  <c r="D37" i="38"/>
  <c r="D36" i="38"/>
  <c r="D35" i="38"/>
  <c r="D34" i="38"/>
  <c r="D33" i="38"/>
  <c r="D32" i="38"/>
  <c r="D31" i="38"/>
  <c r="D30" i="38"/>
  <c r="D28" i="38"/>
  <c r="D27" i="38"/>
  <c r="D26" i="38"/>
  <c r="D25" i="38"/>
  <c r="D24" i="38"/>
  <c r="D23" i="38"/>
  <c r="D22" i="38"/>
  <c r="D21" i="38"/>
  <c r="E86" i="37"/>
  <c r="D39" i="37"/>
  <c r="D37" i="37"/>
  <c r="D36" i="37"/>
  <c r="D35" i="37"/>
  <c r="D34" i="37"/>
  <c r="D33" i="37"/>
  <c r="D32" i="37"/>
  <c r="D31" i="37"/>
  <c r="D30" i="37"/>
  <c r="D28" i="37"/>
  <c r="D27" i="37"/>
  <c r="D26" i="37"/>
  <c r="D25" i="37"/>
  <c r="D24" i="37"/>
  <c r="D23" i="37"/>
  <c r="D22" i="37"/>
  <c r="D21" i="37"/>
  <c r="E86" i="36"/>
  <c r="D39" i="36"/>
  <c r="D37" i="36"/>
  <c r="D36" i="36"/>
  <c r="D35" i="36"/>
  <c r="D34" i="36"/>
  <c r="D33" i="36"/>
  <c r="D32" i="36"/>
  <c r="D31" i="36"/>
  <c r="D30" i="36"/>
  <c r="D28" i="36"/>
  <c r="D27" i="36"/>
  <c r="D26" i="36"/>
  <c r="D25" i="36"/>
  <c r="D24" i="36"/>
  <c r="D23" i="36"/>
  <c r="D22" i="36"/>
  <c r="D21" i="36"/>
  <c r="E86" i="35"/>
  <c r="D39" i="35"/>
  <c r="D37" i="35"/>
  <c r="D36" i="35"/>
  <c r="D35" i="35"/>
  <c r="D34" i="35"/>
  <c r="D33" i="35"/>
  <c r="D32" i="35"/>
  <c r="D31" i="35"/>
  <c r="D30" i="35"/>
  <c r="D28" i="35"/>
  <c r="D27" i="35"/>
  <c r="D26" i="35"/>
  <c r="D25" i="35"/>
  <c r="D24" i="35"/>
  <c r="D23" i="35"/>
  <c r="D22" i="35"/>
  <c r="D21" i="35"/>
  <c r="E86" i="34"/>
  <c r="D39" i="34"/>
  <c r="D37" i="34"/>
  <c r="D36" i="34"/>
  <c r="D35" i="34"/>
  <c r="D34" i="34"/>
  <c r="D33" i="34"/>
  <c r="D32" i="34"/>
  <c r="D31" i="34"/>
  <c r="D30" i="34"/>
  <c r="D28" i="34"/>
  <c r="D27" i="34"/>
  <c r="D26" i="34"/>
  <c r="D25" i="34"/>
  <c r="D24" i="34"/>
  <c r="D23" i="34"/>
  <c r="D22" i="34"/>
  <c r="D21" i="34"/>
  <c r="E86" i="33"/>
  <c r="D39" i="33"/>
  <c r="D37" i="33"/>
  <c r="D36" i="33"/>
  <c r="D35" i="33"/>
  <c r="D34" i="33"/>
  <c r="D33" i="33"/>
  <c r="D32" i="33"/>
  <c r="D31" i="33"/>
  <c r="D30" i="33"/>
  <c r="D28" i="33"/>
  <c r="D27" i="33"/>
  <c r="D26" i="33"/>
  <c r="D25" i="33"/>
  <c r="D24" i="33"/>
  <c r="D23" i="33"/>
  <c r="D22" i="33"/>
  <c r="D21" i="33"/>
  <c r="E86" i="32"/>
  <c r="D39" i="32"/>
  <c r="D37" i="32"/>
  <c r="D36" i="32"/>
  <c r="D35" i="32"/>
  <c r="D34" i="32"/>
  <c r="D33" i="32"/>
  <c r="D32" i="32"/>
  <c r="D31" i="32"/>
  <c r="D30" i="32"/>
  <c r="D28" i="32"/>
  <c r="D27" i="32"/>
  <c r="D26" i="32"/>
  <c r="D25" i="32"/>
  <c r="D24" i="32"/>
  <c r="D23" i="32"/>
  <c r="D22" i="32"/>
  <c r="D21" i="32"/>
  <c r="E86" i="31"/>
  <c r="D39" i="31"/>
  <c r="D37" i="31"/>
  <c r="D36" i="31"/>
  <c r="D35" i="31"/>
  <c r="D34" i="31"/>
  <c r="D33" i="31"/>
  <c r="D32" i="31"/>
  <c r="D31" i="31"/>
  <c r="D30" i="31"/>
  <c r="D28" i="31"/>
  <c r="D27" i="31"/>
  <c r="D26" i="31"/>
  <c r="D25" i="31"/>
  <c r="D24" i="31"/>
  <c r="D23" i="31"/>
  <c r="D22" i="31"/>
  <c r="D21" i="31"/>
  <c r="E86" i="30"/>
  <c r="D39" i="30"/>
  <c r="D37" i="30"/>
  <c r="D36" i="30"/>
  <c r="D35" i="30"/>
  <c r="D34" i="30"/>
  <c r="D33" i="30"/>
  <c r="D32" i="30"/>
  <c r="D31" i="30"/>
  <c r="D30" i="30"/>
  <c r="D28" i="30"/>
  <c r="D27" i="30"/>
  <c r="D26" i="30"/>
  <c r="D25" i="30"/>
  <c r="D24" i="30"/>
  <c r="D23" i="30"/>
  <c r="D22" i="30"/>
  <c r="D21" i="30"/>
  <c r="F48" i="35"/>
  <c r="F48" i="32"/>
  <c r="E83" i="29"/>
  <c r="E15" i="29"/>
  <c r="E14" i="29"/>
  <c r="E16" i="29"/>
  <c r="E12" i="29"/>
  <c r="F9" i="29"/>
  <c r="E46" i="29"/>
  <c r="F46" i="29" s="1"/>
  <c r="E6" i="29"/>
  <c r="B6" i="29"/>
  <c r="E83" i="28"/>
  <c r="E15" i="28"/>
  <c r="E14" i="28"/>
  <c r="E16" i="28"/>
  <c r="E12" i="28"/>
  <c r="F9" i="28"/>
  <c r="E46" i="28"/>
  <c r="F46" i="28" s="1"/>
  <c r="E6" i="28"/>
  <c r="B6" i="28"/>
  <c r="E83" i="27"/>
  <c r="E15" i="27"/>
  <c r="E14" i="27"/>
  <c r="E16" i="27"/>
  <c r="E12" i="27"/>
  <c r="E6" i="27"/>
  <c r="B6" i="27"/>
  <c r="E83" i="26"/>
  <c r="E15" i="26"/>
  <c r="E14" i="26"/>
  <c r="E16" i="26"/>
  <c r="E12" i="26"/>
  <c r="F9" i="26"/>
  <c r="E46" i="26" s="1"/>
  <c r="F46" i="26" s="1"/>
  <c r="E6" i="26"/>
  <c r="B6" i="26"/>
  <c r="E83" i="25"/>
  <c r="E15" i="25"/>
  <c r="E14" i="25"/>
  <c r="E16" i="25"/>
  <c r="E12" i="25"/>
  <c r="F9" i="25"/>
  <c r="E46" i="25"/>
  <c r="B6" i="25"/>
  <c r="E6" i="25"/>
  <c r="E86" i="29"/>
  <c r="D39" i="29"/>
  <c r="D37" i="29"/>
  <c r="D36" i="29"/>
  <c r="D35" i="29"/>
  <c r="D34" i="29"/>
  <c r="D33" i="29"/>
  <c r="D32" i="29"/>
  <c r="D31" i="29"/>
  <c r="D30" i="29"/>
  <c r="D28" i="29"/>
  <c r="D27" i="29"/>
  <c r="D26" i="29"/>
  <c r="D25" i="29"/>
  <c r="D24" i="29"/>
  <c r="D23" i="29"/>
  <c r="D22" i="29"/>
  <c r="D21" i="29"/>
  <c r="E86" i="28"/>
  <c r="D39" i="28"/>
  <c r="D37" i="28"/>
  <c r="D36" i="28"/>
  <c r="D35" i="28"/>
  <c r="D34" i="28"/>
  <c r="D33" i="28"/>
  <c r="D32" i="28"/>
  <c r="D31" i="28"/>
  <c r="D30" i="28"/>
  <c r="D28" i="28"/>
  <c r="D27" i="28"/>
  <c r="D26" i="28"/>
  <c r="D25" i="28"/>
  <c r="D24" i="28"/>
  <c r="D23" i="28"/>
  <c r="D22" i="28"/>
  <c r="D21" i="28"/>
  <c r="E86" i="27"/>
  <c r="D39" i="27"/>
  <c r="D37" i="27"/>
  <c r="D36" i="27"/>
  <c r="D35" i="27"/>
  <c r="D34" i="27"/>
  <c r="D33" i="27"/>
  <c r="D32" i="27"/>
  <c r="D31" i="27"/>
  <c r="D30" i="27"/>
  <c r="D28" i="27"/>
  <c r="D27" i="27"/>
  <c r="D26" i="27"/>
  <c r="D25" i="27"/>
  <c r="D24" i="27"/>
  <c r="D23" i="27"/>
  <c r="D22" i="27"/>
  <c r="D21" i="27"/>
  <c r="E86" i="26"/>
  <c r="D39" i="26"/>
  <c r="D37" i="26"/>
  <c r="D36" i="26"/>
  <c r="D35" i="26"/>
  <c r="D34" i="26"/>
  <c r="D33" i="26"/>
  <c r="D32" i="26"/>
  <c r="D31" i="26"/>
  <c r="D30" i="26"/>
  <c r="D28" i="26"/>
  <c r="D27" i="26"/>
  <c r="D26" i="26"/>
  <c r="D25" i="26"/>
  <c r="D24" i="26"/>
  <c r="D23" i="26"/>
  <c r="D22" i="26"/>
  <c r="D21" i="26"/>
  <c r="E86" i="25"/>
  <c r="D39" i="25"/>
  <c r="D37" i="25"/>
  <c r="D36" i="25"/>
  <c r="D35" i="25"/>
  <c r="D34" i="25"/>
  <c r="D33" i="25"/>
  <c r="D32" i="25"/>
  <c r="D31" i="25"/>
  <c r="D30" i="25"/>
  <c r="D28" i="25"/>
  <c r="D27" i="25"/>
  <c r="D26" i="25"/>
  <c r="D25" i="25"/>
  <c r="D24" i="25"/>
  <c r="D23" i="25"/>
  <c r="D22" i="25"/>
  <c r="D21" i="25"/>
  <c r="E15" i="19"/>
  <c r="E14" i="19"/>
  <c r="E16" i="19"/>
  <c r="E12" i="19"/>
  <c r="E15" i="18"/>
  <c r="E14" i="18"/>
  <c r="E16" i="18"/>
  <c r="E12" i="18"/>
  <c r="E15" i="17"/>
  <c r="E14" i="17"/>
  <c r="E16" i="17"/>
  <c r="E12" i="17"/>
  <c r="E15" i="16"/>
  <c r="E14" i="16"/>
  <c r="E16" i="16"/>
  <c r="E12" i="16"/>
  <c r="E14" i="15"/>
  <c r="E16" i="15"/>
  <c r="E12" i="15"/>
  <c r="E15" i="15"/>
  <c r="E15" i="14"/>
  <c r="E14" i="14"/>
  <c r="E16" i="14"/>
  <c r="E12" i="14"/>
  <c r="E14" i="13"/>
  <c r="E16" i="13"/>
  <c r="E15" i="13"/>
  <c r="E15" i="12"/>
  <c r="E14" i="12"/>
  <c r="E16" i="12"/>
  <c r="E12" i="12"/>
  <c r="E15" i="11"/>
  <c r="E14" i="11"/>
  <c r="E16" i="11"/>
  <c r="E12" i="11"/>
  <c r="E15" i="10"/>
  <c r="E14" i="10"/>
  <c r="E16" i="10"/>
  <c r="E12" i="10"/>
  <c r="E15" i="9"/>
  <c r="E14" i="9"/>
  <c r="E16" i="9"/>
  <c r="E12" i="9"/>
  <c r="E14" i="8"/>
  <c r="E16" i="8"/>
  <c r="E12" i="8"/>
  <c r="E15" i="8"/>
  <c r="E15" i="7"/>
  <c r="E14" i="7"/>
  <c r="E16" i="7"/>
  <c r="E12" i="7"/>
  <c r="E15" i="6"/>
  <c r="E14" i="6"/>
  <c r="E12" i="6"/>
  <c r="E15" i="2"/>
  <c r="E14" i="2"/>
  <c r="E12" i="2"/>
  <c r="E83" i="19"/>
  <c r="F9" i="19"/>
  <c r="E46" i="19"/>
  <c r="F46" i="19" s="1"/>
  <c r="E6" i="19"/>
  <c r="B6" i="19"/>
  <c r="E83" i="18"/>
  <c r="F9" i="18"/>
  <c r="E46" i="18" s="1"/>
  <c r="E6" i="18"/>
  <c r="B6" i="18"/>
  <c r="E83" i="17"/>
  <c r="F9" i="17"/>
  <c r="E46" i="17" s="1"/>
  <c r="F46" i="17" s="1"/>
  <c r="E6" i="17"/>
  <c r="B6" i="17"/>
  <c r="E83" i="16"/>
  <c r="F9" i="16"/>
  <c r="E46" i="16"/>
  <c r="E6" i="16"/>
  <c r="B6" i="16"/>
  <c r="E83" i="15"/>
  <c r="F9" i="15"/>
  <c r="E46" i="15"/>
  <c r="F46" i="15" s="1"/>
  <c r="E6" i="15"/>
  <c r="B6" i="15"/>
  <c r="E83" i="14"/>
  <c r="F9" i="14"/>
  <c r="E46" i="14" s="1"/>
  <c r="E6" i="14"/>
  <c r="B6" i="14"/>
  <c r="E83" i="13"/>
  <c r="F9" i="13"/>
  <c r="E6" i="13"/>
  <c r="B6" i="13"/>
  <c r="E83" i="12"/>
  <c r="F9" i="12"/>
  <c r="E46" i="12" s="1"/>
  <c r="F46" i="12" s="1"/>
  <c r="E6" i="12"/>
  <c r="B6" i="12"/>
  <c r="E83" i="11"/>
  <c r="F9" i="11"/>
  <c r="E46" i="11" s="1"/>
  <c r="F46" i="11" s="1"/>
  <c r="E6" i="11"/>
  <c r="B6" i="11"/>
  <c r="E83" i="10"/>
  <c r="F9" i="10"/>
  <c r="E46" i="10" s="1"/>
  <c r="E6" i="10"/>
  <c r="B6" i="10"/>
  <c r="H40" i="1"/>
  <c r="H41" i="1" s="1"/>
  <c r="F48" i="6" s="1"/>
  <c r="I40" i="1"/>
  <c r="I41" i="1" s="1"/>
  <c r="F48" i="7" s="1"/>
  <c r="J40" i="1"/>
  <c r="J41" i="1" s="1"/>
  <c r="F48" i="8" s="1"/>
  <c r="F48" i="11"/>
  <c r="F48" i="14"/>
  <c r="F48" i="19"/>
  <c r="E83" i="9"/>
  <c r="F9" i="9"/>
  <c r="E46" i="9" s="1"/>
  <c r="F46" i="9" s="1"/>
  <c r="E47" i="9"/>
  <c r="F47" i="9" s="1"/>
  <c r="E6" i="9"/>
  <c r="B6" i="9"/>
  <c r="E83" i="8"/>
  <c r="F9" i="8"/>
  <c r="E46" i="8" s="1"/>
  <c r="E6" i="8"/>
  <c r="B6" i="8"/>
  <c r="E83" i="7"/>
  <c r="F9" i="7"/>
  <c r="E46" i="7" s="1"/>
  <c r="E6" i="7"/>
  <c r="B6" i="7"/>
  <c r="E83" i="6"/>
  <c r="F9" i="6"/>
  <c r="E46" i="6" s="1"/>
  <c r="E6" i="6"/>
  <c r="B6" i="6"/>
  <c r="E86" i="19"/>
  <c r="D39" i="19"/>
  <c r="D37" i="19"/>
  <c r="D36" i="19"/>
  <c r="D35" i="19"/>
  <c r="D34" i="19"/>
  <c r="D33" i="19"/>
  <c r="D32" i="19"/>
  <c r="D31" i="19"/>
  <c r="D30" i="19"/>
  <c r="D28" i="19"/>
  <c r="D27" i="19"/>
  <c r="D26" i="19"/>
  <c r="D25" i="19"/>
  <c r="D24" i="19"/>
  <c r="D23" i="19"/>
  <c r="D22" i="19"/>
  <c r="D21" i="19"/>
  <c r="E86" i="18"/>
  <c r="D39" i="18"/>
  <c r="D37" i="18"/>
  <c r="D36" i="18"/>
  <c r="D35" i="18"/>
  <c r="D34" i="18"/>
  <c r="D33" i="18"/>
  <c r="D32" i="18"/>
  <c r="D31" i="18"/>
  <c r="D30" i="18"/>
  <c r="D28" i="18"/>
  <c r="D27" i="18"/>
  <c r="D26" i="18"/>
  <c r="D25" i="18"/>
  <c r="D24" i="18"/>
  <c r="D23" i="18"/>
  <c r="D22" i="18"/>
  <c r="D21" i="18"/>
  <c r="E86" i="17"/>
  <c r="D39" i="17"/>
  <c r="D37" i="17"/>
  <c r="D36" i="17"/>
  <c r="D35" i="17"/>
  <c r="D34" i="17"/>
  <c r="D33" i="17"/>
  <c r="D32" i="17"/>
  <c r="D31" i="17"/>
  <c r="D30" i="17"/>
  <c r="D28" i="17"/>
  <c r="D27" i="17"/>
  <c r="D26" i="17"/>
  <c r="D25" i="17"/>
  <c r="D24" i="17"/>
  <c r="D23" i="17"/>
  <c r="D22" i="17"/>
  <c r="D21" i="17"/>
  <c r="E86" i="16"/>
  <c r="D39" i="16"/>
  <c r="D37" i="16"/>
  <c r="D36" i="16"/>
  <c r="D35" i="16"/>
  <c r="D34" i="16"/>
  <c r="D33" i="16"/>
  <c r="D32" i="16"/>
  <c r="D31" i="16"/>
  <c r="D30" i="16"/>
  <c r="D28" i="16"/>
  <c r="D27" i="16"/>
  <c r="D26" i="16"/>
  <c r="D25" i="16"/>
  <c r="D24" i="16"/>
  <c r="D23" i="16"/>
  <c r="D22" i="16"/>
  <c r="D21" i="16"/>
  <c r="E86" i="15"/>
  <c r="D39" i="15"/>
  <c r="D37" i="15"/>
  <c r="D36" i="15"/>
  <c r="D35" i="15"/>
  <c r="D34" i="15"/>
  <c r="D33" i="15"/>
  <c r="D32" i="15"/>
  <c r="D31" i="15"/>
  <c r="D30" i="15"/>
  <c r="D28" i="15"/>
  <c r="D27" i="15"/>
  <c r="D26" i="15"/>
  <c r="D25" i="15"/>
  <c r="D24" i="15"/>
  <c r="D23" i="15"/>
  <c r="D22" i="15"/>
  <c r="D21" i="15"/>
  <c r="E86" i="14"/>
  <c r="D39" i="14"/>
  <c r="D37" i="14"/>
  <c r="D36" i="14"/>
  <c r="D35" i="14"/>
  <c r="D34" i="14"/>
  <c r="D33" i="14"/>
  <c r="D32" i="14"/>
  <c r="D31" i="14"/>
  <c r="D30" i="14"/>
  <c r="D28" i="14"/>
  <c r="D27" i="14"/>
  <c r="D26" i="14"/>
  <c r="D25" i="14"/>
  <c r="D24" i="14"/>
  <c r="D23" i="14"/>
  <c r="D22" i="14"/>
  <c r="D21" i="14"/>
  <c r="E86" i="13"/>
  <c r="D39" i="13"/>
  <c r="D37" i="13"/>
  <c r="D36" i="13"/>
  <c r="D35" i="13"/>
  <c r="D34" i="13"/>
  <c r="D33" i="13"/>
  <c r="D32" i="13"/>
  <c r="D31" i="13"/>
  <c r="D30" i="13"/>
  <c r="D28" i="13"/>
  <c r="D27" i="13"/>
  <c r="D26" i="13"/>
  <c r="D25" i="13"/>
  <c r="D24" i="13"/>
  <c r="D23" i="13"/>
  <c r="D22" i="13"/>
  <c r="D21" i="13"/>
  <c r="E86" i="12"/>
  <c r="D39" i="12"/>
  <c r="D37" i="12"/>
  <c r="D36" i="12"/>
  <c r="D35" i="12"/>
  <c r="D34" i="12"/>
  <c r="D33" i="12"/>
  <c r="D32" i="12"/>
  <c r="D31" i="12"/>
  <c r="D30" i="12"/>
  <c r="D28" i="12"/>
  <c r="D27" i="12"/>
  <c r="D26" i="12"/>
  <c r="D25" i="12"/>
  <c r="D24" i="12"/>
  <c r="D23" i="12"/>
  <c r="D22" i="12"/>
  <c r="D21" i="12"/>
  <c r="E86" i="11"/>
  <c r="D39" i="11"/>
  <c r="D37" i="11"/>
  <c r="D36" i="11"/>
  <c r="D35" i="11"/>
  <c r="D34" i="11"/>
  <c r="D33" i="11"/>
  <c r="D32" i="11"/>
  <c r="D31" i="11"/>
  <c r="D30" i="11"/>
  <c r="D28" i="11"/>
  <c r="D27" i="11"/>
  <c r="D26" i="11"/>
  <c r="D25" i="11"/>
  <c r="D24" i="11"/>
  <c r="D23" i="11"/>
  <c r="D22" i="11"/>
  <c r="D21" i="11"/>
  <c r="E86" i="10"/>
  <c r="D39" i="10"/>
  <c r="D37" i="10"/>
  <c r="D36" i="10"/>
  <c r="D35" i="10"/>
  <c r="D34" i="10"/>
  <c r="D33" i="10"/>
  <c r="D32" i="10"/>
  <c r="D31" i="10"/>
  <c r="D30" i="10"/>
  <c r="D28" i="10"/>
  <c r="D27" i="10"/>
  <c r="D26" i="10"/>
  <c r="D25" i="10"/>
  <c r="D24" i="10"/>
  <c r="D23" i="10"/>
  <c r="D22" i="10"/>
  <c r="D21" i="10"/>
  <c r="E86" i="9"/>
  <c r="D39" i="9"/>
  <c r="D37" i="9"/>
  <c r="D36" i="9"/>
  <c r="D35" i="9"/>
  <c r="D34" i="9"/>
  <c r="D33" i="9"/>
  <c r="D32" i="9"/>
  <c r="D31" i="9"/>
  <c r="D30" i="9"/>
  <c r="D28" i="9"/>
  <c r="D27" i="9"/>
  <c r="D26" i="9"/>
  <c r="D25" i="9"/>
  <c r="D24" i="9"/>
  <c r="D23" i="9"/>
  <c r="D22" i="9"/>
  <c r="D21" i="9"/>
  <c r="E86" i="8"/>
  <c r="D39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2" i="8"/>
  <c r="D21" i="8"/>
  <c r="E86" i="7"/>
  <c r="D39" i="7"/>
  <c r="D37" i="7"/>
  <c r="D36" i="7"/>
  <c r="D35" i="7"/>
  <c r="D34" i="7"/>
  <c r="D33" i="7"/>
  <c r="D32" i="7"/>
  <c r="D31" i="7"/>
  <c r="D30" i="7"/>
  <c r="D28" i="7"/>
  <c r="D27" i="7"/>
  <c r="D26" i="7"/>
  <c r="D25" i="7"/>
  <c r="D24" i="7"/>
  <c r="D23" i="7"/>
  <c r="D22" i="7"/>
  <c r="D21" i="7"/>
  <c r="E86" i="6"/>
  <c r="D39" i="6"/>
  <c r="D37" i="6"/>
  <c r="D36" i="6"/>
  <c r="D35" i="6"/>
  <c r="D34" i="6"/>
  <c r="D33" i="6"/>
  <c r="D32" i="6"/>
  <c r="D31" i="6"/>
  <c r="D30" i="6"/>
  <c r="D28" i="6"/>
  <c r="D27" i="6"/>
  <c r="D26" i="6"/>
  <c r="D25" i="6"/>
  <c r="D24" i="6"/>
  <c r="D23" i="6"/>
  <c r="D22" i="6"/>
  <c r="D21" i="6"/>
  <c r="L40" i="3"/>
  <c r="B19" i="1"/>
  <c r="L26" i="3"/>
  <c r="B12" i="1"/>
  <c r="E30" i="44" s="1"/>
  <c r="B18" i="1"/>
  <c r="E36" i="27" s="1"/>
  <c r="L38" i="3"/>
  <c r="B6" i="2"/>
  <c r="E6" i="2"/>
  <c r="F9" i="2"/>
  <c r="E46" i="2" s="1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9" i="2"/>
  <c r="E83" i="2"/>
  <c r="E86" i="2"/>
  <c r="G40" i="1"/>
  <c r="G41" i="1"/>
  <c r="F48" i="2" s="1"/>
  <c r="E13" i="9"/>
  <c r="E35" i="16"/>
  <c r="E13" i="10"/>
  <c r="E13" i="11"/>
  <c r="E13" i="12"/>
  <c r="E13" i="13"/>
  <c r="E13" i="14"/>
  <c r="E13" i="15"/>
  <c r="E13" i="16"/>
  <c r="E13" i="17"/>
  <c r="E13" i="18"/>
  <c r="E13" i="19"/>
  <c r="E13" i="25"/>
  <c r="E13" i="26"/>
  <c r="E13" i="27"/>
  <c r="E13" i="28"/>
  <c r="E13" i="29"/>
  <c r="E13" i="30"/>
  <c r="E13" i="31"/>
  <c r="E13" i="32"/>
  <c r="E13" i="33"/>
  <c r="E13" i="34"/>
  <c r="E13" i="35"/>
  <c r="E13" i="36"/>
  <c r="E13" i="37"/>
  <c r="E13" i="38"/>
  <c r="E13" i="39"/>
  <c r="E13" i="40"/>
  <c r="E13" i="41"/>
  <c r="E13" i="42"/>
  <c r="E13" i="43"/>
  <c r="E13" i="44"/>
  <c r="E35" i="17"/>
  <c r="E35" i="19"/>
  <c r="E35" i="37"/>
  <c r="E34" i="35"/>
  <c r="E31" i="32"/>
  <c r="E35" i="32"/>
  <c r="E35" i="2"/>
  <c r="E34" i="38"/>
  <c r="E34" i="9"/>
  <c r="E35" i="7"/>
  <c r="E35" i="35"/>
  <c r="I13" i="1"/>
  <c r="I15" i="1" s="1"/>
  <c r="J13" i="1"/>
  <c r="J18" i="1" s="1"/>
  <c r="F6" i="14"/>
  <c r="H13" i="1"/>
  <c r="H15" i="1" s="1"/>
  <c r="G13" i="1"/>
  <c r="E21" i="31"/>
  <c r="E34" i="37"/>
  <c r="E31" i="9"/>
  <c r="E35" i="14"/>
  <c r="E35" i="41"/>
  <c r="E35" i="31"/>
  <c r="E35" i="28"/>
  <c r="E33" i="2"/>
  <c r="E25" i="43"/>
  <c r="E25" i="10"/>
  <c r="E25" i="33"/>
  <c r="E25" i="28"/>
  <c r="E25" i="34"/>
  <c r="E25" i="38"/>
  <c r="E25" i="2"/>
  <c r="E21" i="8"/>
  <c r="E21" i="28"/>
  <c r="E21" i="10"/>
  <c r="E26" i="43"/>
  <c r="E26" i="9"/>
  <c r="E26" i="44"/>
  <c r="E26" i="32"/>
  <c r="E26" i="18"/>
  <c r="E26" i="39"/>
  <c r="E26" i="6"/>
  <c r="E26" i="38"/>
  <c r="E26" i="17"/>
  <c r="E26" i="33"/>
  <c r="E26" i="15"/>
  <c r="E26" i="11"/>
  <c r="E26" i="28"/>
  <c r="E26" i="26"/>
  <c r="E26" i="7"/>
  <c r="E26" i="30"/>
  <c r="E26" i="16"/>
  <c r="E26" i="34"/>
  <c r="E26" i="29"/>
  <c r="E26" i="36"/>
  <c r="E26" i="19"/>
  <c r="E26" i="37"/>
  <c r="B20" i="1"/>
  <c r="E39" i="25" s="1"/>
  <c r="E40" i="25" s="1"/>
  <c r="E26" i="31"/>
  <c r="E21" i="12"/>
  <c r="E21" i="37"/>
  <c r="E21" i="9"/>
  <c r="E25" i="19"/>
  <c r="E25" i="35"/>
  <c r="E25" i="44"/>
  <c r="E25" i="42"/>
  <c r="E25" i="13"/>
  <c r="E21" i="17"/>
  <c r="E29" i="17" s="1"/>
  <c r="E25" i="15"/>
  <c r="E25" i="31"/>
  <c r="E25" i="25"/>
  <c r="E21" i="14"/>
  <c r="E21" i="26"/>
  <c r="E25" i="27"/>
  <c r="E25" i="37"/>
  <c r="E25" i="7"/>
  <c r="E21" i="42"/>
  <c r="E21" i="34"/>
  <c r="E21" i="25"/>
  <c r="E21" i="19"/>
  <c r="E21" i="11"/>
  <c r="E21" i="32"/>
  <c r="E21" i="36"/>
  <c r="E21" i="44"/>
  <c r="E21" i="2"/>
  <c r="E21" i="18"/>
  <c r="E21" i="7"/>
  <c r="E21" i="29"/>
  <c r="E21" i="43"/>
  <c r="E21" i="15"/>
  <c r="E21" i="27"/>
  <c r="E21" i="40"/>
  <c r="E21" i="30"/>
  <c r="E21" i="6"/>
  <c r="E21" i="16"/>
  <c r="E21" i="41"/>
  <c r="E29" i="41" s="1"/>
  <c r="E21" i="33"/>
  <c r="E21" i="38"/>
  <c r="E21" i="13"/>
  <c r="E21" i="35"/>
  <c r="E21" i="39"/>
  <c r="E25" i="30"/>
  <c r="E25" i="8"/>
  <c r="E25" i="40"/>
  <c r="E25" i="29"/>
  <c r="E25" i="41"/>
  <c r="E25" i="16"/>
  <c r="E25" i="12"/>
  <c r="E25" i="18"/>
  <c r="E25" i="17"/>
  <c r="E25" i="39"/>
  <c r="E25" i="11"/>
  <c r="E25" i="6"/>
  <c r="E25" i="32"/>
  <c r="E25" i="26"/>
  <c r="E25" i="36"/>
  <c r="E25" i="14"/>
  <c r="E25" i="9"/>
  <c r="E26" i="40"/>
  <c r="E26" i="35"/>
  <c r="E26" i="13"/>
  <c r="E26" i="8"/>
  <c r="E26" i="25"/>
  <c r="E26" i="2"/>
  <c r="E26" i="41"/>
  <c r="E26" i="14"/>
  <c r="E26" i="12"/>
  <c r="E26" i="27"/>
  <c r="E26" i="10"/>
  <c r="E27" i="8"/>
  <c r="E27" i="15"/>
  <c r="E35" i="33"/>
  <c r="E35" i="36"/>
  <c r="E35" i="34"/>
  <c r="E35" i="6"/>
  <c r="E32" i="33"/>
  <c r="E35" i="13"/>
  <c r="E35" i="10"/>
  <c r="E31" i="18"/>
  <c r="E35" i="18"/>
  <c r="E35" i="42"/>
  <c r="E33" i="6"/>
  <c r="E35" i="26"/>
  <c r="E35" i="30"/>
  <c r="E32" i="26"/>
  <c r="E35" i="38"/>
  <c r="E35" i="43"/>
  <c r="E35" i="27"/>
  <c r="E35" i="11"/>
  <c r="D53" i="36"/>
  <c r="D53" i="17"/>
  <c r="E30" i="43"/>
  <c r="E35" i="25"/>
  <c r="E35" i="29"/>
  <c r="E35" i="8"/>
  <c r="E35" i="15"/>
  <c r="E35" i="39"/>
  <c r="E35" i="40"/>
  <c r="E35" i="9"/>
  <c r="E35" i="44"/>
  <c r="E35" i="12"/>
  <c r="D53" i="2"/>
  <c r="D53" i="38"/>
  <c r="D53" i="30"/>
  <c r="D53" i="19"/>
  <c r="D53" i="12"/>
  <c r="D53" i="41"/>
  <c r="D53" i="34"/>
  <c r="D53" i="28"/>
  <c r="D53" i="15"/>
  <c r="D53" i="8"/>
  <c r="E28" i="7"/>
  <c r="D54" i="36"/>
  <c r="D54" i="25"/>
  <c r="D54" i="10"/>
  <c r="E74" i="17"/>
  <c r="D54" i="44"/>
  <c r="D54" i="33"/>
  <c r="D54" i="18"/>
  <c r="E72" i="26"/>
  <c r="E75" i="26" s="1"/>
  <c r="E78" i="26" s="1"/>
  <c r="D54" i="9"/>
  <c r="D54" i="6"/>
  <c r="D54" i="11"/>
  <c r="D54" i="16"/>
  <c r="D54" i="27"/>
  <c r="D54" i="32"/>
  <c r="D54" i="37"/>
  <c r="D54" i="43"/>
  <c r="D54" i="8"/>
  <c r="D54" i="14"/>
  <c r="D54" i="19"/>
  <c r="D54" i="29"/>
  <c r="D54" i="35"/>
  <c r="D54" i="40"/>
  <c r="D54" i="2"/>
  <c r="D54" i="41"/>
  <c r="D54" i="31"/>
  <c r="D54" i="15"/>
  <c r="D54" i="39"/>
  <c r="D54" i="28"/>
  <c r="D54" i="12"/>
  <c r="D53" i="42"/>
  <c r="D53" i="37"/>
  <c r="D53" i="32"/>
  <c r="D53" i="26"/>
  <c r="D53" i="16"/>
  <c r="D53" i="11"/>
  <c r="D55" i="13"/>
  <c r="D54" i="42"/>
  <c r="D54" i="38"/>
  <c r="D54" i="34"/>
  <c r="D54" i="30"/>
  <c r="D54" i="26"/>
  <c r="D54" i="17"/>
  <c r="D54" i="13"/>
  <c r="D53" i="43"/>
  <c r="D53" i="39"/>
  <c r="D53" i="35"/>
  <c r="D53" i="31"/>
  <c r="D53" i="27"/>
  <c r="D53" i="18"/>
  <c r="D53" i="14"/>
  <c r="D53" i="10"/>
  <c r="E74" i="8"/>
  <c r="E74" i="7"/>
  <c r="E23" i="28"/>
  <c r="E27" i="14"/>
  <c r="E27" i="26"/>
  <c r="D74" i="37"/>
  <c r="E27" i="12"/>
  <c r="E27" i="29"/>
  <c r="E27" i="38"/>
  <c r="E27" i="11"/>
  <c r="E27" i="16"/>
  <c r="E27" i="19"/>
  <c r="D74" i="28"/>
  <c r="E27" i="13"/>
  <c r="E27" i="18"/>
  <c r="E27" i="6"/>
  <c r="E27" i="28"/>
  <c r="E74" i="16"/>
  <c r="E74" i="39"/>
  <c r="E74" i="38"/>
  <c r="E74" i="18"/>
  <c r="E74" i="41"/>
  <c r="E74" i="33"/>
  <c r="E74" i="26"/>
  <c r="E74" i="12"/>
  <c r="E74" i="9"/>
  <c r="E74" i="44"/>
  <c r="D74" i="13"/>
  <c r="D74" i="17"/>
  <c r="D74" i="30"/>
  <c r="E28" i="25"/>
  <c r="D74" i="16"/>
  <c r="D74" i="42"/>
  <c r="D74" i="9"/>
  <c r="E24" i="33"/>
  <c r="E46" i="13"/>
  <c r="F46" i="13" s="1"/>
  <c r="D72" i="18"/>
  <c r="D72" i="41"/>
  <c r="D72" i="15"/>
  <c r="D72" i="6"/>
  <c r="D72" i="40"/>
  <c r="D72" i="38"/>
  <c r="D72" i="17"/>
  <c r="D72" i="34"/>
  <c r="D72" i="28"/>
  <c r="E74" i="6"/>
  <c r="E74" i="11"/>
  <c r="E74" i="30"/>
  <c r="E74" i="10"/>
  <c r="D74" i="32"/>
  <c r="E24" i="27"/>
  <c r="E73" i="12"/>
  <c r="F47" i="39"/>
  <c r="E47" i="15"/>
  <c r="F47" i="15" s="1"/>
  <c r="E47" i="32"/>
  <c r="F47" i="32"/>
  <c r="E47" i="36"/>
  <c r="F47" i="36" s="1"/>
  <c r="E47" i="17"/>
  <c r="F47" i="17" s="1"/>
  <c r="E36" i="36"/>
  <c r="E27" i="41"/>
  <c r="E27" i="36"/>
  <c r="E27" i="2"/>
  <c r="E27" i="30"/>
  <c r="E27" i="44"/>
  <c r="E27" i="31"/>
  <c r="E27" i="43"/>
  <c r="E27" i="40"/>
  <c r="E27" i="17"/>
  <c r="E27" i="35"/>
  <c r="E27" i="34"/>
  <c r="E27" i="7"/>
  <c r="E27" i="37"/>
  <c r="E27" i="33"/>
  <c r="E27" i="39"/>
  <c r="E28" i="14"/>
  <c r="E30" i="30"/>
  <c r="E30" i="6"/>
  <c r="E73" i="9"/>
  <c r="E73" i="36"/>
  <c r="E73" i="34"/>
  <c r="E28" i="38"/>
  <c r="E30" i="17"/>
  <c r="E30" i="19"/>
  <c r="E30" i="13"/>
  <c r="E30" i="15"/>
  <c r="E28" i="39"/>
  <c r="E39" i="8"/>
  <c r="E40" i="8" s="1"/>
  <c r="E30" i="36"/>
  <c r="E30" i="27"/>
  <c r="E39" i="44"/>
  <c r="E40" i="44" s="1"/>
  <c r="E39" i="2"/>
  <c r="E40" i="2"/>
  <c r="E39" i="26"/>
  <c r="E40" i="26" s="1"/>
  <c r="E39" i="19"/>
  <c r="E39" i="37"/>
  <c r="E40" i="37" s="1"/>
  <c r="E36" i="18"/>
  <c r="E36" i="28"/>
  <c r="E27" i="42"/>
  <c r="E27" i="32"/>
  <c r="E27" i="9"/>
  <c r="E32" i="38"/>
  <c r="E32" i="19"/>
  <c r="E32" i="28"/>
  <c r="E32" i="6"/>
  <c r="E32" i="34"/>
  <c r="E32" i="18"/>
  <c r="E32" i="40"/>
  <c r="E32" i="9"/>
  <c r="E32" i="27"/>
  <c r="E33" i="13"/>
  <c r="E33" i="30"/>
  <c r="E39" i="16"/>
  <c r="E40" i="16"/>
  <c r="E39" i="13"/>
  <c r="E40" i="13" s="1"/>
  <c r="E39" i="33"/>
  <c r="E40" i="33" s="1"/>
  <c r="E39" i="11"/>
  <c r="E40" i="11" s="1"/>
  <c r="E39" i="42"/>
  <c r="E40" i="42" s="1"/>
  <c r="F6" i="35"/>
  <c r="E24" i="10"/>
  <c r="E72" i="18"/>
  <c r="D73" i="7"/>
  <c r="E22" i="19"/>
  <c r="E22" i="35"/>
  <c r="E73" i="28"/>
  <c r="E28" i="8"/>
  <c r="E73" i="11"/>
  <c r="E73" i="44"/>
  <c r="E73" i="15"/>
  <c r="E28" i="31"/>
  <c r="E28" i="36"/>
  <c r="E73" i="31"/>
  <c r="E28" i="40"/>
  <c r="D56" i="43"/>
  <c r="D56" i="39"/>
  <c r="E73" i="26"/>
  <c r="E73" i="40"/>
  <c r="E28" i="27"/>
  <c r="E73" i="14"/>
  <c r="E73" i="18"/>
  <c r="E28" i="43"/>
  <c r="D56" i="36"/>
  <c r="D56" i="33"/>
  <c r="D56" i="18"/>
  <c r="E28" i="41"/>
  <c r="E73" i="17"/>
  <c r="E28" i="2"/>
  <c r="E73" i="30"/>
  <c r="E73" i="38"/>
  <c r="E73" i="29"/>
  <c r="E28" i="15"/>
  <c r="E73" i="6"/>
  <c r="E28" i="9"/>
  <c r="E28" i="19"/>
  <c r="D56" i="40"/>
  <c r="E28" i="37"/>
  <c r="E28" i="44"/>
  <c r="E24" i="30"/>
  <c r="E24" i="32"/>
  <c r="D73" i="28"/>
  <c r="E73" i="35"/>
  <c r="E73" i="8"/>
  <c r="E28" i="6"/>
  <c r="E28" i="18"/>
  <c r="E24" i="15"/>
  <c r="E73" i="13"/>
  <c r="E73" i="19"/>
  <c r="E24" i="19"/>
  <c r="E73" i="25"/>
  <c r="D73" i="32"/>
  <c r="E73" i="37"/>
  <c r="E73" i="32"/>
  <c r="E28" i="32"/>
  <c r="E28" i="34"/>
  <c r="E73" i="7"/>
  <c r="E28" i="10"/>
  <c r="E28" i="13"/>
  <c r="E24" i="9"/>
  <c r="E73" i="33"/>
  <c r="E28" i="30"/>
  <c r="E28" i="28"/>
  <c r="E28" i="17"/>
  <c r="D56" i="30"/>
  <c r="D56" i="7"/>
  <c r="D56" i="28"/>
  <c r="D56" i="35"/>
  <c r="D56" i="9"/>
  <c r="E24" i="17"/>
  <c r="D73" i="42"/>
  <c r="E24" i="18"/>
  <c r="E72" i="42"/>
  <c r="E73" i="16"/>
  <c r="E28" i="26"/>
  <c r="E28" i="35"/>
  <c r="E28" i="42"/>
  <c r="E73" i="43"/>
  <c r="E73" i="10"/>
  <c r="E73" i="27"/>
  <c r="E73" i="2"/>
  <c r="E73" i="41"/>
  <c r="E28" i="29"/>
  <c r="E28" i="16"/>
  <c r="E24" i="41"/>
  <c r="E24" i="39"/>
  <c r="E28" i="33"/>
  <c r="E28" i="12"/>
  <c r="D56" i="34"/>
  <c r="D56" i="11"/>
  <c r="D56" i="32"/>
  <c r="D56" i="10"/>
  <c r="E73" i="39"/>
  <c r="D73" i="36"/>
  <c r="E24" i="2"/>
  <c r="D72" i="42"/>
  <c r="D72" i="32"/>
  <c r="D72" i="26"/>
  <c r="D72" i="36"/>
  <c r="E22" i="13"/>
  <c r="E22" i="33"/>
  <c r="E22" i="17"/>
  <c r="E22" i="8"/>
  <c r="E22" i="14"/>
  <c r="E22" i="9"/>
  <c r="E22" i="16"/>
  <c r="D72" i="10"/>
  <c r="D72" i="30"/>
  <c r="D72" i="2"/>
  <c r="D72" i="35"/>
  <c r="D72" i="31"/>
  <c r="D72" i="9"/>
  <c r="D72" i="11"/>
  <c r="D72" i="19"/>
  <c r="D72" i="12"/>
  <c r="D72" i="39"/>
  <c r="D72" i="44"/>
  <c r="E22" i="10"/>
  <c r="E22" i="36"/>
  <c r="E22" i="25"/>
  <c r="E22" i="29"/>
  <c r="E22" i="37"/>
  <c r="E22" i="28"/>
  <c r="E22" i="26"/>
  <c r="E22" i="2"/>
  <c r="D72" i="33"/>
  <c r="D72" i="13"/>
  <c r="D72" i="14"/>
  <c r="D72" i="8"/>
  <c r="D72" i="7"/>
  <c r="D72" i="25"/>
  <c r="D72" i="37"/>
  <c r="D72" i="16"/>
  <c r="D72" i="43"/>
  <c r="D72" i="27"/>
  <c r="E22" i="12"/>
  <c r="E22" i="30"/>
  <c r="E22" i="42"/>
  <c r="E22" i="43"/>
  <c r="E22" i="6"/>
  <c r="E22" i="27"/>
  <c r="E22" i="44"/>
  <c r="E22" i="41"/>
  <c r="E22" i="11"/>
  <c r="F6" i="40"/>
  <c r="E40" i="19"/>
  <c r="E39" i="35"/>
  <c r="E39" i="6"/>
  <c r="E39" i="38"/>
  <c r="E40" i="38"/>
  <c r="E39" i="43"/>
  <c r="E40" i="43" s="1"/>
  <c r="E39" i="15"/>
  <c r="E40" i="15"/>
  <c r="E39" i="18"/>
  <c r="E40" i="18" s="1"/>
  <c r="E39" i="28"/>
  <c r="E40" i="28" s="1"/>
  <c r="E39" i="36"/>
  <c r="E39" i="29"/>
  <c r="E40" i="29" s="1"/>
  <c r="E39" i="34"/>
  <c r="E40" i="34"/>
  <c r="E39" i="12"/>
  <c r="E39" i="31"/>
  <c r="E39" i="40"/>
  <c r="E39" i="10"/>
  <c r="E39" i="9"/>
  <c r="E40" i="9" s="1"/>
  <c r="E39" i="39"/>
  <c r="E40" i="39"/>
  <c r="E39" i="14"/>
  <c r="E40" i="14" s="1"/>
  <c r="F16" i="14"/>
  <c r="F47" i="43"/>
  <c r="F47" i="18"/>
  <c r="D55" i="15"/>
  <c r="D55" i="7"/>
  <c r="D55" i="31"/>
  <c r="D55" i="44"/>
  <c r="D55" i="19"/>
  <c r="D55" i="32"/>
  <c r="D74" i="6"/>
  <c r="D74" i="40"/>
  <c r="D74" i="19"/>
  <c r="D74" i="39"/>
  <c r="D74" i="7"/>
  <c r="D74" i="26"/>
  <c r="D74" i="34"/>
  <c r="D74" i="27"/>
  <c r="D74" i="10"/>
  <c r="D74" i="2"/>
  <c r="D74" i="31"/>
  <c r="D74" i="12"/>
  <c r="D74" i="15"/>
  <c r="D74" i="41"/>
  <c r="D74" i="11"/>
  <c r="D74" i="14"/>
  <c r="D74" i="38"/>
  <c r="D74" i="35"/>
  <c r="D74" i="36"/>
  <c r="D74" i="25"/>
  <c r="D74" i="43"/>
  <c r="D74" i="44"/>
  <c r="D74" i="18"/>
  <c r="D74" i="29"/>
  <c r="D74" i="8"/>
  <c r="D74" i="33"/>
  <c r="E72" i="30"/>
  <c r="E75" i="30" s="1"/>
  <c r="E78" i="30" s="1"/>
  <c r="E72" i="14"/>
  <c r="E72" i="28"/>
  <c r="E72" i="2"/>
  <c r="E72" i="13"/>
  <c r="E72" i="33"/>
  <c r="E75" i="33" s="1"/>
  <c r="E78" i="33" s="1"/>
  <c r="E72" i="17"/>
  <c r="E75" i="17" s="1"/>
  <c r="E78" i="17" s="1"/>
  <c r="E72" i="16"/>
  <c r="E72" i="32"/>
  <c r="E72" i="37"/>
  <c r="E72" i="38"/>
  <c r="E75" i="38" s="1"/>
  <c r="E78" i="38" s="1"/>
  <c r="E72" i="40"/>
  <c r="E72" i="27"/>
  <c r="E72" i="6"/>
  <c r="E75" i="6" s="1"/>
  <c r="E78" i="6" s="1"/>
  <c r="E72" i="29"/>
  <c r="E72" i="25"/>
  <c r="E27" i="27"/>
  <c r="E27" i="10"/>
  <c r="F6" i="44"/>
  <c r="F6" i="10"/>
  <c r="E40" i="10"/>
  <c r="E40" i="6"/>
  <c r="E40" i="40"/>
  <c r="E40" i="35"/>
  <c r="E40" i="31"/>
  <c r="F6" i="31"/>
  <c r="F16" i="35"/>
  <c r="E37" i="44"/>
  <c r="E37" i="17"/>
  <c r="E37" i="33"/>
  <c r="E37" i="28"/>
  <c r="E37" i="42"/>
  <c r="E37" i="27"/>
  <c r="E37" i="31"/>
  <c r="E37" i="36"/>
  <c r="F6" i="9"/>
  <c r="E40" i="36"/>
  <c r="D56" i="14"/>
  <c r="D56" i="15"/>
  <c r="D56" i="26"/>
  <c r="D56" i="44"/>
  <c r="D56" i="8"/>
  <c r="D56" i="6"/>
  <c r="D56" i="19"/>
  <c r="D56" i="25"/>
  <c r="D56" i="29"/>
  <c r="D56" i="12"/>
  <c r="D56" i="17"/>
  <c r="D56" i="16"/>
  <c r="D56" i="42"/>
  <c r="D56" i="41"/>
  <c r="D56" i="2"/>
  <c r="D56" i="27"/>
  <c r="D56" i="38"/>
  <c r="D56" i="37"/>
  <c r="D56" i="31"/>
  <c r="D56" i="13"/>
  <c r="E47" i="42"/>
  <c r="F47" i="42" s="1"/>
  <c r="E47" i="13"/>
  <c r="F47" i="13" s="1"/>
  <c r="E22" i="7"/>
  <c r="E22" i="40"/>
  <c r="E22" i="18"/>
  <c r="E22" i="32"/>
  <c r="E22" i="15"/>
  <c r="E22" i="31"/>
  <c r="E22" i="34"/>
  <c r="E22" i="39"/>
  <c r="E22" i="38"/>
  <c r="E32" i="39"/>
  <c r="E32" i="17"/>
  <c r="E32" i="25"/>
  <c r="E32" i="7"/>
  <c r="E32" i="43"/>
  <c r="E32" i="29"/>
  <c r="E32" i="8"/>
  <c r="E32" i="42"/>
  <c r="E32" i="32"/>
  <c r="E32" i="36"/>
  <c r="E32" i="35"/>
  <c r="E32" i="44"/>
  <c r="E32" i="37"/>
  <c r="E32" i="15"/>
  <c r="E32" i="2"/>
  <c r="E32" i="31"/>
  <c r="E32" i="41"/>
  <c r="E32" i="11"/>
  <c r="E32" i="16"/>
  <c r="E32" i="13"/>
  <c r="E32" i="10"/>
  <c r="E32" i="14"/>
  <c r="E32" i="30"/>
  <c r="E32" i="12"/>
  <c r="H18" i="1"/>
  <c r="H23" i="1" s="1"/>
  <c r="F49" i="6" s="1"/>
  <c r="F49" i="40"/>
  <c r="F15" i="40"/>
  <c r="F16" i="40"/>
  <c r="F16" i="19"/>
  <c r="F6" i="19"/>
  <c r="F15" i="18"/>
  <c r="F6" i="18"/>
  <c r="F15" i="10"/>
  <c r="F12" i="10"/>
  <c r="F13" i="10"/>
  <c r="E30" i="42"/>
  <c r="E30" i="41"/>
  <c r="E30" i="7"/>
  <c r="F49" i="14"/>
  <c r="E30" i="37"/>
  <c r="E39" i="32"/>
  <c r="E40" i="32" s="1"/>
  <c r="E37" i="29"/>
  <c r="E37" i="32"/>
  <c r="E37" i="35"/>
  <c r="E37" i="25"/>
  <c r="E37" i="10"/>
  <c r="E37" i="38"/>
  <c r="E39" i="27"/>
  <c r="E39" i="41"/>
  <c r="E40" i="41" s="1"/>
  <c r="E39" i="30"/>
  <c r="E40" i="30" s="1"/>
  <c r="E39" i="17"/>
  <c r="E37" i="7"/>
  <c r="E39" i="7"/>
  <c r="E40" i="7" s="1"/>
  <c r="E37" i="26"/>
  <c r="E37" i="13"/>
  <c r="F6" i="17"/>
  <c r="E40" i="17"/>
  <c r="AJ27" i="1"/>
  <c r="F16" i="39" s="1"/>
  <c r="E40" i="27"/>
  <c r="F6" i="37"/>
  <c r="Z29" i="1"/>
  <c r="F14" i="29" s="1"/>
  <c r="Z27" i="1"/>
  <c r="F16" i="29" s="1"/>
  <c r="Z25" i="1"/>
  <c r="F13" i="29" s="1"/>
  <c r="Z23" i="1"/>
  <c r="F49" i="29"/>
  <c r="Z21" i="1"/>
  <c r="F12" i="29" s="1"/>
  <c r="F6" i="29"/>
  <c r="Z31" i="1"/>
  <c r="F15" i="29" s="1"/>
  <c r="F6" i="16"/>
  <c r="AE25" i="1"/>
  <c r="F13" i="34" s="1"/>
  <c r="W23" i="1"/>
  <c r="F49" i="26" s="1"/>
  <c r="W21" i="1"/>
  <c r="F12" i="26" s="1"/>
  <c r="F6" i="26"/>
  <c r="W31" i="1"/>
  <c r="F15" i="26" s="1"/>
  <c r="F17" i="26" s="1"/>
  <c r="W29" i="1"/>
  <c r="F14" i="26" s="1"/>
  <c r="W27" i="1"/>
  <c r="F16" i="26"/>
  <c r="W25" i="1"/>
  <c r="F13" i="26" s="1"/>
  <c r="AL21" i="1"/>
  <c r="F12" i="41" s="1"/>
  <c r="AL31" i="1"/>
  <c r="F15" i="41" s="1"/>
  <c r="F6" i="41"/>
  <c r="AL29" i="1"/>
  <c r="F14" i="41" s="1"/>
  <c r="AL25" i="1"/>
  <c r="F13" i="41" s="1"/>
  <c r="AL27" i="1"/>
  <c r="F16" i="41" s="1"/>
  <c r="AL23" i="1"/>
  <c r="F49" i="41" s="1"/>
  <c r="AD29" i="1"/>
  <c r="F14" i="33" s="1"/>
  <c r="N21" i="1"/>
  <c r="F12" i="12" s="1"/>
  <c r="F6" i="12"/>
  <c r="N31" i="1"/>
  <c r="F15" i="12" s="1"/>
  <c r="N29" i="1"/>
  <c r="F14" i="12" s="1"/>
  <c r="N27" i="1"/>
  <c r="F16" i="12" s="1"/>
  <c r="N25" i="1"/>
  <c r="F13" i="12" s="1"/>
  <c r="F17" i="12" s="1"/>
  <c r="N23" i="1"/>
  <c r="F49" i="12"/>
  <c r="L29" i="1"/>
  <c r="F14" i="10" s="1"/>
  <c r="L27" i="1"/>
  <c r="F16" i="10" s="1"/>
  <c r="AO29" i="1"/>
  <c r="F14" i="44"/>
  <c r="AK21" i="1"/>
  <c r="F12" i="40" s="1"/>
  <c r="AK25" i="1"/>
  <c r="F13" i="40" s="1"/>
  <c r="AK29" i="1"/>
  <c r="F14" i="40" s="1"/>
  <c r="U21" i="1"/>
  <c r="F12" i="19" s="1"/>
  <c r="AF31" i="1"/>
  <c r="F15" i="35" s="1"/>
  <c r="P31" i="1"/>
  <c r="F15" i="14"/>
  <c r="U25" i="1"/>
  <c r="F13" i="19" s="1"/>
  <c r="AJ23" i="1"/>
  <c r="F49" i="39"/>
  <c r="AB23" i="1"/>
  <c r="F49" i="31" s="1"/>
  <c r="T23" i="1"/>
  <c r="F49" i="18" s="1"/>
  <c r="L23" i="1"/>
  <c r="F49" i="10" s="1"/>
  <c r="S21" i="1"/>
  <c r="F12" i="17" s="1"/>
  <c r="S25" i="1"/>
  <c r="F13" i="17" s="1"/>
  <c r="S27" i="1"/>
  <c r="F16" i="17" s="1"/>
  <c r="K21" i="1"/>
  <c r="F12" i="9" s="1"/>
  <c r="U29" i="1"/>
  <c r="F14" i="19" s="1"/>
  <c r="AB27" i="1"/>
  <c r="F16" i="31"/>
  <c r="T27" i="1"/>
  <c r="F16" i="18" s="1"/>
  <c r="K25" i="1"/>
  <c r="F13" i="9"/>
  <c r="AO21" i="1"/>
  <c r="F12" i="44" s="1"/>
  <c r="AM15" i="1"/>
  <c r="AE15" i="1"/>
  <c r="W15" i="1"/>
  <c r="O15" i="1"/>
  <c r="E75" i="16"/>
  <c r="E78" i="16" s="1"/>
  <c r="AB29" i="1"/>
  <c r="F14" i="31" s="1"/>
  <c r="T29" i="1"/>
  <c r="F14" i="18" s="1"/>
  <c r="K27" i="1"/>
  <c r="F16" i="9" s="1"/>
  <c r="AO23" i="1"/>
  <c r="F49" i="44"/>
  <c r="AF21" i="1"/>
  <c r="F12" i="35"/>
  <c r="P21" i="1"/>
  <c r="F12" i="14" s="1"/>
  <c r="AL15" i="1"/>
  <c r="AD15" i="1"/>
  <c r="N15" i="1"/>
  <c r="E31" i="41"/>
  <c r="E40" i="12"/>
  <c r="E23" i="31"/>
  <c r="E23" i="43"/>
  <c r="E23" i="29"/>
  <c r="E23" i="26"/>
  <c r="E23" i="34"/>
  <c r="E23" i="25"/>
  <c r="E23" i="10"/>
  <c r="E23" i="42"/>
  <c r="E23" i="38"/>
  <c r="E23" i="36"/>
  <c r="E23" i="11"/>
  <c r="E23" i="19"/>
  <c r="E23" i="15"/>
  <c r="E23" i="8"/>
  <c r="E23" i="9"/>
  <c r="E23" i="32"/>
  <c r="E23" i="17"/>
  <c r="E23" i="27"/>
  <c r="E23" i="35"/>
  <c r="E23" i="44"/>
  <c r="E23" i="40"/>
  <c r="E23" i="18"/>
  <c r="E29" i="18" s="1"/>
  <c r="E23" i="13"/>
  <c r="E23" i="14"/>
  <c r="E23" i="41"/>
  <c r="E23" i="37"/>
  <c r="E23" i="12"/>
  <c r="E23" i="39"/>
  <c r="E23" i="6"/>
  <c r="E31" i="11"/>
  <c r="E31" i="36"/>
  <c r="E31" i="40"/>
  <c r="E31" i="39"/>
  <c r="E31" i="10"/>
  <c r="E31" i="37"/>
  <c r="E31" i="15"/>
  <c r="E31" i="42"/>
  <c r="E31" i="44"/>
  <c r="E31" i="6"/>
  <c r="E31" i="12"/>
  <c r="E31" i="35"/>
  <c r="E31" i="33"/>
  <c r="E31" i="17"/>
  <c r="E31" i="29"/>
  <c r="E31" i="27"/>
  <c r="E31" i="28"/>
  <c r="E31" i="38"/>
  <c r="E31" i="25"/>
  <c r="E31" i="2"/>
  <c r="E31" i="14"/>
  <c r="E31" i="19"/>
  <c r="E31" i="43"/>
  <c r="E31" i="31"/>
  <c r="E31" i="30"/>
  <c r="E31" i="13"/>
  <c r="E31" i="16"/>
  <c r="E31" i="7"/>
  <c r="E31" i="34"/>
  <c r="E31" i="8"/>
  <c r="E31" i="26"/>
  <c r="D55" i="10"/>
  <c r="D55" i="39"/>
  <c r="D55" i="26"/>
  <c r="D55" i="41"/>
  <c r="D55" i="28"/>
  <c r="D55" i="36"/>
  <c r="D55" i="30"/>
  <c r="D55" i="2"/>
  <c r="D55" i="25"/>
  <c r="D55" i="40"/>
  <c r="D55" i="9"/>
  <c r="D55" i="29"/>
  <c r="D55" i="16"/>
  <c r="D55" i="6"/>
  <c r="D55" i="37"/>
  <c r="D55" i="8"/>
  <c r="D55" i="27"/>
  <c r="D55" i="18"/>
  <c r="D55" i="43"/>
  <c r="D55" i="35"/>
  <c r="D55" i="42"/>
  <c r="D55" i="17"/>
  <c r="E30" i="10"/>
  <c r="E30" i="33"/>
  <c r="E30" i="28"/>
  <c r="E30" i="32"/>
  <c r="E30" i="2"/>
  <c r="E30" i="18"/>
  <c r="E30" i="29"/>
  <c r="E30" i="34"/>
  <c r="E30" i="8"/>
  <c r="E30" i="16"/>
  <c r="E30" i="25"/>
  <c r="E30" i="35"/>
  <c r="E30" i="26"/>
  <c r="E30" i="12"/>
  <c r="E30" i="31"/>
  <c r="E30" i="11"/>
  <c r="E30" i="40"/>
  <c r="E30" i="38"/>
  <c r="E30" i="9"/>
  <c r="E30" i="14"/>
  <c r="E30" i="39"/>
  <c r="E29" i="32"/>
  <c r="E29" i="15"/>
  <c r="E29" i="44" l="1"/>
  <c r="E29" i="6"/>
  <c r="E75" i="32"/>
  <c r="E78" i="32" s="1"/>
  <c r="D73" i="12"/>
  <c r="D73" i="6"/>
  <c r="E34" i="17"/>
  <c r="E72" i="10"/>
  <c r="E75" i="10" s="1"/>
  <c r="E78" i="10" s="1"/>
  <c r="E72" i="43"/>
  <c r="E72" i="15"/>
  <c r="E72" i="7"/>
  <c r="E72" i="31"/>
  <c r="E75" i="31" s="1"/>
  <c r="E78" i="31" s="1"/>
  <c r="E72" i="44"/>
  <c r="E75" i="44" s="1"/>
  <c r="E78" i="44" s="1"/>
  <c r="E72" i="35"/>
  <c r="E72" i="41"/>
  <c r="E75" i="41" s="1"/>
  <c r="E78" i="41" s="1"/>
  <c r="E72" i="8"/>
  <c r="E75" i="8" s="1"/>
  <c r="E78" i="8" s="1"/>
  <c r="E72" i="39"/>
  <c r="E75" i="39" s="1"/>
  <c r="E78" i="39" s="1"/>
  <c r="E72" i="36"/>
  <c r="E72" i="34"/>
  <c r="E75" i="34" s="1"/>
  <c r="E78" i="34" s="1"/>
  <c r="E72" i="19"/>
  <c r="E75" i="19" s="1"/>
  <c r="E78" i="19" s="1"/>
  <c r="E72" i="11"/>
  <c r="E75" i="11" s="1"/>
  <c r="E78" i="11" s="1"/>
  <c r="E72" i="12"/>
  <c r="E75" i="12" s="1"/>
  <c r="E78" i="12" s="1"/>
  <c r="E72" i="9"/>
  <c r="E75" i="9" s="1"/>
  <c r="E78" i="9" s="1"/>
  <c r="AE21" i="1"/>
  <c r="F12" i="34" s="1"/>
  <c r="AE27" i="1"/>
  <c r="F16" i="34" s="1"/>
  <c r="AE31" i="1"/>
  <c r="F15" i="34" s="1"/>
  <c r="F6" i="34"/>
  <c r="Y15" i="1"/>
  <c r="Y18" i="1"/>
  <c r="Y27" i="1" s="1"/>
  <c r="F16" i="28" s="1"/>
  <c r="R21" i="1"/>
  <c r="F12" i="16" s="1"/>
  <c r="R29" i="1"/>
  <c r="F14" i="16" s="1"/>
  <c r="R23" i="1"/>
  <c r="F49" i="16" s="1"/>
  <c r="O23" i="1"/>
  <c r="F49" i="13" s="1"/>
  <c r="O31" i="1"/>
  <c r="F15" i="13" s="1"/>
  <c r="O29" i="1"/>
  <c r="F14" i="13" s="1"/>
  <c r="O27" i="1"/>
  <c r="F16" i="13" s="1"/>
  <c r="M15" i="1"/>
  <c r="M18" i="1"/>
  <c r="V15" i="1"/>
  <c r="F6" i="13"/>
  <c r="R31" i="1"/>
  <c r="F15" i="16" s="1"/>
  <c r="E75" i="18"/>
  <c r="E78" i="18" s="1"/>
  <c r="E46" i="33"/>
  <c r="F46" i="33" s="1"/>
  <c r="D73" i="30"/>
  <c r="D73" i="35"/>
  <c r="D73" i="19"/>
  <c r="D73" i="8"/>
  <c r="D73" i="27"/>
  <c r="D73" i="11"/>
  <c r="D73" i="37"/>
  <c r="D73" i="41"/>
  <c r="D73" i="33"/>
  <c r="D73" i="13"/>
  <c r="D73" i="40"/>
  <c r="D73" i="25"/>
  <c r="D73" i="15"/>
  <c r="D73" i="31"/>
  <c r="D73" i="34"/>
  <c r="D73" i="29"/>
  <c r="D73" i="18"/>
  <c r="D73" i="9"/>
  <c r="D73" i="17"/>
  <c r="D73" i="16"/>
  <c r="D73" i="38"/>
  <c r="D73" i="2"/>
  <c r="D73" i="26"/>
  <c r="D73" i="44"/>
  <c r="D73" i="10"/>
  <c r="D73" i="39"/>
  <c r="E34" i="27"/>
  <c r="E34" i="30"/>
  <c r="E34" i="32"/>
  <c r="E34" i="33"/>
  <c r="E34" i="41"/>
  <c r="E34" i="44"/>
  <c r="E34" i="15"/>
  <c r="E34" i="16"/>
  <c r="E34" i="7"/>
  <c r="E34" i="25"/>
  <c r="E34" i="19"/>
  <c r="E34" i="2"/>
  <c r="E34" i="14"/>
  <c r="E34" i="26"/>
  <c r="E34" i="43"/>
  <c r="E34" i="40"/>
  <c r="E34" i="10"/>
  <c r="E34" i="18"/>
  <c r="E34" i="6"/>
  <c r="E34" i="11"/>
  <c r="E34" i="28"/>
  <c r="E34" i="12"/>
  <c r="E34" i="31"/>
  <c r="E34" i="8"/>
  <c r="E34" i="36"/>
  <c r="E34" i="39"/>
  <c r="E34" i="29"/>
  <c r="F6" i="33"/>
  <c r="AD31" i="1"/>
  <c r="F15" i="33" s="1"/>
  <c r="AD27" i="1"/>
  <c r="F16" i="33" s="1"/>
  <c r="AA15" i="1"/>
  <c r="AA18" i="1"/>
  <c r="AD23" i="1"/>
  <c r="F49" i="33" s="1"/>
  <c r="O21" i="1"/>
  <c r="F12" i="13" s="1"/>
  <c r="AE29" i="1"/>
  <c r="F14" i="34" s="1"/>
  <c r="R25" i="1"/>
  <c r="F13" i="16" s="1"/>
  <c r="AD25" i="1"/>
  <c r="F13" i="33" s="1"/>
  <c r="AD21" i="1"/>
  <c r="F12" i="33" s="1"/>
  <c r="F17" i="33" s="1"/>
  <c r="O25" i="1"/>
  <c r="F13" i="13" s="1"/>
  <c r="F17" i="13" s="1"/>
  <c r="AE23" i="1"/>
  <c r="F49" i="34" s="1"/>
  <c r="R27" i="1"/>
  <c r="F16" i="16" s="1"/>
  <c r="F17" i="29"/>
  <c r="F18" i="29" s="1"/>
  <c r="F6" i="6"/>
  <c r="D73" i="43"/>
  <c r="E34" i="13"/>
  <c r="E34" i="42"/>
  <c r="E37" i="6"/>
  <c r="E37" i="19"/>
  <c r="E37" i="8"/>
  <c r="E37" i="40"/>
  <c r="E37" i="37"/>
  <c r="E37" i="14"/>
  <c r="E37" i="2"/>
  <c r="E37" i="11"/>
  <c r="E37" i="30"/>
  <c r="E37" i="41"/>
  <c r="E37" i="16"/>
  <c r="E37" i="43"/>
  <c r="E37" i="15"/>
  <c r="E37" i="9"/>
  <c r="E37" i="39"/>
  <c r="E37" i="12"/>
  <c r="E37" i="34"/>
  <c r="E37" i="18"/>
  <c r="E29" i="39"/>
  <c r="E29" i="14"/>
  <c r="E29" i="19"/>
  <c r="F57" i="29"/>
  <c r="F62" i="29" s="1"/>
  <c r="E24" i="34"/>
  <c r="E29" i="34" s="1"/>
  <c r="E24" i="8"/>
  <c r="E29" i="8" s="1"/>
  <c r="E24" i="38"/>
  <c r="E29" i="38" s="1"/>
  <c r="E24" i="35"/>
  <c r="E24" i="43"/>
  <c r="E29" i="43" s="1"/>
  <c r="E24" i="26"/>
  <c r="E29" i="26" s="1"/>
  <c r="E24" i="11"/>
  <c r="E29" i="11" s="1"/>
  <c r="E24" i="6"/>
  <c r="E24" i="7"/>
  <c r="E24" i="25"/>
  <c r="E29" i="25" s="1"/>
  <c r="E24" i="44"/>
  <c r="E24" i="29"/>
  <c r="E24" i="37"/>
  <c r="E29" i="37" s="1"/>
  <c r="E24" i="28"/>
  <c r="E29" i="28" s="1"/>
  <c r="E24" i="42"/>
  <c r="E29" i="42" s="1"/>
  <c r="E24" i="14"/>
  <c r="E24" i="16"/>
  <c r="E24" i="13"/>
  <c r="E29" i="13" s="1"/>
  <c r="E24" i="36"/>
  <c r="E29" i="36" s="1"/>
  <c r="E24" i="12"/>
  <c r="E24" i="40"/>
  <c r="E29" i="40" s="1"/>
  <c r="E24" i="31"/>
  <c r="E29" i="31" s="1"/>
  <c r="D55" i="33"/>
  <c r="D55" i="14"/>
  <c r="D55" i="34"/>
  <c r="D55" i="11"/>
  <c r="D55" i="12"/>
  <c r="D55" i="38"/>
  <c r="E74" i="37"/>
  <c r="E75" i="37" s="1"/>
  <c r="E78" i="37" s="1"/>
  <c r="E74" i="14"/>
  <c r="E75" i="14" s="1"/>
  <c r="E78" i="14" s="1"/>
  <c r="E74" i="15"/>
  <c r="E74" i="29"/>
  <c r="E75" i="29" s="1"/>
  <c r="E78" i="29" s="1"/>
  <c r="E74" i="25"/>
  <c r="E75" i="25" s="1"/>
  <c r="E78" i="25" s="1"/>
  <c r="E74" i="28"/>
  <c r="E75" i="28" s="1"/>
  <c r="E78" i="28" s="1"/>
  <c r="E74" i="34"/>
  <c r="E74" i="31"/>
  <c r="E74" i="40"/>
  <c r="E75" i="40" s="1"/>
  <c r="E78" i="40" s="1"/>
  <c r="E74" i="13"/>
  <c r="E75" i="13" s="1"/>
  <c r="E78" i="13" s="1"/>
  <c r="E74" i="42"/>
  <c r="E74" i="36"/>
  <c r="E74" i="43"/>
  <c r="E74" i="27"/>
  <c r="E75" i="27" s="1"/>
  <c r="E78" i="27" s="1"/>
  <c r="E74" i="19"/>
  <c r="E74" i="35"/>
  <c r="E74" i="32"/>
  <c r="E74" i="2"/>
  <c r="E75" i="2" s="1"/>
  <c r="E78" i="2" s="1"/>
  <c r="E47" i="34"/>
  <c r="F47" i="34" s="1"/>
  <c r="F57" i="34" s="1"/>
  <c r="F62" i="34" s="1"/>
  <c r="E47" i="12"/>
  <c r="F47" i="12"/>
  <c r="F57" i="12" s="1"/>
  <c r="F62" i="12" s="1"/>
  <c r="AB31" i="1"/>
  <c r="F15" i="31" s="1"/>
  <c r="AB25" i="1"/>
  <c r="F13" i="31" s="1"/>
  <c r="AB21" i="1"/>
  <c r="F12" i="31" s="1"/>
  <c r="F17" i="31" s="1"/>
  <c r="AG15" i="1"/>
  <c r="AG18" i="1"/>
  <c r="E29" i="12"/>
  <c r="E29" i="35"/>
  <c r="E29" i="9"/>
  <c r="E29" i="10"/>
  <c r="E75" i="7"/>
  <c r="E78" i="7" s="1"/>
  <c r="E29" i="27"/>
  <c r="E75" i="42"/>
  <c r="E78" i="42" s="1"/>
  <c r="F46" i="44"/>
  <c r="F57" i="33"/>
  <c r="F62" i="33" s="1"/>
  <c r="F46" i="27"/>
  <c r="F46" i="7"/>
  <c r="AM25" i="1"/>
  <c r="F13" i="42" s="1"/>
  <c r="AM31" i="1"/>
  <c r="F15" i="42" s="1"/>
  <c r="AM23" i="1"/>
  <c r="F49" i="42" s="1"/>
  <c r="AM27" i="1"/>
  <c r="F16" i="42" s="1"/>
  <c r="AM21" i="1"/>
  <c r="F12" i="42" s="1"/>
  <c r="F6" i="42"/>
  <c r="AM29" i="1"/>
  <c r="F14" i="42" s="1"/>
  <c r="F17" i="10"/>
  <c r="F18" i="10"/>
  <c r="V31" i="1"/>
  <c r="F15" i="25" s="1"/>
  <c r="V25" i="1"/>
  <c r="F13" i="25" s="1"/>
  <c r="V21" i="1"/>
  <c r="F12" i="25" s="1"/>
  <c r="F6" i="25"/>
  <c r="V23" i="1"/>
  <c r="F49" i="25" s="1"/>
  <c r="V29" i="1"/>
  <c r="F14" i="25" s="1"/>
  <c r="V27" i="1"/>
  <c r="F16" i="25" s="1"/>
  <c r="F17" i="14"/>
  <c r="F18" i="14" s="1"/>
  <c r="F17" i="19"/>
  <c r="F18" i="19" s="1"/>
  <c r="F18" i="12"/>
  <c r="F18" i="13"/>
  <c r="F18" i="26"/>
  <c r="F17" i="41"/>
  <c r="F18" i="41" s="1"/>
  <c r="F17" i="40"/>
  <c r="F18" i="40" s="1"/>
  <c r="E36" i="40"/>
  <c r="E36" i="30"/>
  <c r="E36" i="17"/>
  <c r="E36" i="31"/>
  <c r="E36" i="34"/>
  <c r="E36" i="2"/>
  <c r="E36" i="42"/>
  <c r="E36" i="10"/>
  <c r="F36" i="10" s="1"/>
  <c r="E36" i="29"/>
  <c r="E36" i="15"/>
  <c r="E36" i="19"/>
  <c r="E36" i="32"/>
  <c r="E36" i="6"/>
  <c r="E38" i="6" s="1"/>
  <c r="E36" i="11"/>
  <c r="E36" i="8"/>
  <c r="E36" i="43"/>
  <c r="E36" i="16"/>
  <c r="E36" i="12"/>
  <c r="E36" i="41"/>
  <c r="E36" i="37"/>
  <c r="E36" i="44"/>
  <c r="E36" i="33"/>
  <c r="E36" i="25"/>
  <c r="E36" i="9"/>
  <c r="E36" i="7"/>
  <c r="E36" i="26"/>
  <c r="E36" i="38"/>
  <c r="E36" i="35"/>
  <c r="E36" i="39"/>
  <c r="E36" i="14"/>
  <c r="E36" i="13"/>
  <c r="F6" i="39"/>
  <c r="AJ31" i="1"/>
  <c r="F15" i="39" s="1"/>
  <c r="AJ25" i="1"/>
  <c r="F13" i="39" s="1"/>
  <c r="AJ21" i="1"/>
  <c r="F12" i="39" s="1"/>
  <c r="AJ29" i="1"/>
  <c r="F14" i="39" s="1"/>
  <c r="E33" i="39"/>
  <c r="E33" i="40"/>
  <c r="E33" i="27"/>
  <c r="E33" i="38"/>
  <c r="E38" i="38" s="1"/>
  <c r="E33" i="35"/>
  <c r="E33" i="29"/>
  <c r="E33" i="36"/>
  <c r="E33" i="37"/>
  <c r="E33" i="11"/>
  <c r="E33" i="18"/>
  <c r="E33" i="42"/>
  <c r="E33" i="8"/>
  <c r="E38" i="8" s="1"/>
  <c r="E33" i="41"/>
  <c r="E33" i="25"/>
  <c r="E33" i="43"/>
  <c r="E38" i="43" s="1"/>
  <c r="E33" i="17"/>
  <c r="E33" i="33"/>
  <c r="E33" i="14"/>
  <c r="E33" i="16"/>
  <c r="E33" i="15"/>
  <c r="E33" i="32"/>
  <c r="E33" i="44"/>
  <c r="E33" i="28"/>
  <c r="E33" i="7"/>
  <c r="E33" i="12"/>
  <c r="E33" i="34"/>
  <c r="E33" i="10"/>
  <c r="E33" i="9"/>
  <c r="E33" i="31"/>
  <c r="E33" i="26"/>
  <c r="E33" i="19"/>
  <c r="AH31" i="1"/>
  <c r="F15" i="37" s="1"/>
  <c r="AH25" i="1"/>
  <c r="F13" i="37" s="1"/>
  <c r="AH23" i="1"/>
  <c r="F49" i="37" s="1"/>
  <c r="F57" i="37" s="1"/>
  <c r="F62" i="37" s="1"/>
  <c r="AH29" i="1"/>
  <c r="F14" i="37" s="1"/>
  <c r="AH21" i="1"/>
  <c r="F12" i="37" s="1"/>
  <c r="AH27" i="1"/>
  <c r="F16" i="37" s="1"/>
  <c r="E23" i="2"/>
  <c r="E29" i="2" s="1"/>
  <c r="E23" i="7"/>
  <c r="E29" i="7" s="1"/>
  <c r="E23" i="16"/>
  <c r="E23" i="30"/>
  <c r="E23" i="33"/>
  <c r="F57" i="35"/>
  <c r="F62" i="35" s="1"/>
  <c r="F46" i="40"/>
  <c r="F57" i="40" s="1"/>
  <c r="F62" i="40" s="1"/>
  <c r="F46" i="32"/>
  <c r="F46" i="18"/>
  <c r="F46" i="10"/>
  <c r="F57" i="10" s="1"/>
  <c r="F62" i="10" s="1"/>
  <c r="K31" i="1"/>
  <c r="F15" i="9" s="1"/>
  <c r="K23" i="1"/>
  <c r="F49" i="9" s="1"/>
  <c r="AI18" i="1"/>
  <c r="AC18" i="1"/>
  <c r="S29" i="1"/>
  <c r="F14" i="17" s="1"/>
  <c r="F17" i="17" s="1"/>
  <c r="F18" i="17" s="1"/>
  <c r="AJ15" i="1"/>
  <c r="F46" i="38"/>
  <c r="F46" i="16"/>
  <c r="AO31" i="1"/>
  <c r="F15" i="44" s="1"/>
  <c r="AN18" i="1"/>
  <c r="AF29" i="1"/>
  <c r="F14" i="35" s="1"/>
  <c r="G18" i="1"/>
  <c r="F6" i="2" s="1"/>
  <c r="F46" i="36"/>
  <c r="F46" i="14"/>
  <c r="AF25" i="1"/>
  <c r="F13" i="35" s="1"/>
  <c r="T21" i="1"/>
  <c r="F12" i="18" s="1"/>
  <c r="X18" i="1"/>
  <c r="F57" i="39"/>
  <c r="F62" i="39" s="1"/>
  <c r="F57" i="9"/>
  <c r="F62" i="9" s="1"/>
  <c r="Q18" i="1"/>
  <c r="F46" i="34"/>
  <c r="F46" i="25"/>
  <c r="Y31" i="1"/>
  <c r="F15" i="28" s="1"/>
  <c r="AO27" i="1"/>
  <c r="F16" i="44" s="1"/>
  <c r="S31" i="1"/>
  <c r="F15" i="17" s="1"/>
  <c r="T25" i="1"/>
  <c r="F13" i="18" s="1"/>
  <c r="F57" i="13"/>
  <c r="F62" i="13" s="1"/>
  <c r="F57" i="41"/>
  <c r="F62" i="41" s="1"/>
  <c r="F57" i="26"/>
  <c r="F62" i="26" s="1"/>
  <c r="F57" i="17"/>
  <c r="F62" i="17" s="1"/>
  <c r="F57" i="31"/>
  <c r="F62" i="31" s="1"/>
  <c r="F57" i="42"/>
  <c r="F62" i="42" s="1"/>
  <c r="F57" i="19"/>
  <c r="F62" i="19" s="1"/>
  <c r="F57" i="18"/>
  <c r="F62" i="18" s="1"/>
  <c r="F57" i="14"/>
  <c r="F62" i="14" s="1"/>
  <c r="F57" i="44"/>
  <c r="F62" i="44" s="1"/>
  <c r="F57" i="16"/>
  <c r="F62" i="16" s="1"/>
  <c r="G15" i="1"/>
  <c r="F46" i="2"/>
  <c r="E66" i="11"/>
  <c r="E66" i="12"/>
  <c r="E66" i="38"/>
  <c r="E66" i="13"/>
  <c r="E66" i="37"/>
  <c r="E66" i="26"/>
  <c r="E66" i="33"/>
  <c r="E66" i="41"/>
  <c r="E66" i="32"/>
  <c r="E66" i="36"/>
  <c r="E66" i="16"/>
  <c r="E66" i="29"/>
  <c r="E66" i="27"/>
  <c r="E66" i="34"/>
  <c r="E66" i="19"/>
  <c r="E66" i="39"/>
  <c r="E66" i="15"/>
  <c r="E66" i="17"/>
  <c r="E66" i="44"/>
  <c r="E66" i="18"/>
  <c r="E66" i="9"/>
  <c r="E66" i="7"/>
  <c r="E66" i="42"/>
  <c r="E66" i="10"/>
  <c r="E66" i="28"/>
  <c r="E66" i="43"/>
  <c r="E66" i="25"/>
  <c r="E66" i="8"/>
  <c r="E66" i="31"/>
  <c r="E66" i="35"/>
  <c r="E66" i="6"/>
  <c r="E66" i="14"/>
  <c r="E66" i="30"/>
  <c r="E66" i="2"/>
  <c r="F46" i="6"/>
  <c r="F57" i="6" s="1"/>
  <c r="F62" i="6" s="1"/>
  <c r="F46" i="8"/>
  <c r="F47" i="7"/>
  <c r="I18" i="1"/>
  <c r="I23" i="1" s="1"/>
  <c r="F49" i="7" s="1"/>
  <c r="J21" i="1"/>
  <c r="F12" i="8" s="1"/>
  <c r="J27" i="1"/>
  <c r="F16" i="8" s="1"/>
  <c r="J23" i="1"/>
  <c r="F49" i="8" s="1"/>
  <c r="F6" i="8"/>
  <c r="J25" i="1"/>
  <c r="F13" i="8" s="1"/>
  <c r="J31" i="1"/>
  <c r="F15" i="8" s="1"/>
  <c r="J29" i="1"/>
  <c r="F14" i="8" s="1"/>
  <c r="J15" i="1"/>
  <c r="H21" i="1"/>
  <c r="F12" i="6" s="1"/>
  <c r="H27" i="1"/>
  <c r="F16" i="6" s="1"/>
  <c r="H31" i="1"/>
  <c r="F15" i="6" s="1"/>
  <c r="H25" i="1"/>
  <c r="F13" i="6" s="1"/>
  <c r="H29" i="1"/>
  <c r="F14" i="6" s="1"/>
  <c r="F23" i="29" l="1"/>
  <c r="F39" i="29"/>
  <c r="F40" i="29" s="1"/>
  <c r="F25" i="29"/>
  <c r="F26" i="29"/>
  <c r="F60" i="29"/>
  <c r="F35" i="29"/>
  <c r="F32" i="29"/>
  <c r="F27" i="29"/>
  <c r="F22" i="29"/>
  <c r="F28" i="29"/>
  <c r="F37" i="29"/>
  <c r="F30" i="29"/>
  <c r="F21" i="29"/>
  <c r="F31" i="29"/>
  <c r="F57" i="36"/>
  <c r="F62" i="36" s="1"/>
  <c r="F17" i="44"/>
  <c r="F36" i="40"/>
  <c r="M31" i="1"/>
  <c r="F15" i="11" s="1"/>
  <c r="M27" i="1"/>
  <c r="F16" i="11" s="1"/>
  <c r="M23" i="1"/>
  <c r="F49" i="11" s="1"/>
  <c r="F57" i="11" s="1"/>
  <c r="F62" i="11" s="1"/>
  <c r="F6" i="11"/>
  <c r="M21" i="1"/>
  <c r="F12" i="11" s="1"/>
  <c r="M25" i="1"/>
  <c r="F13" i="11" s="1"/>
  <c r="M29" i="1"/>
  <c r="F14" i="11" s="1"/>
  <c r="F17" i="16"/>
  <c r="F18" i="16"/>
  <c r="F33" i="16"/>
  <c r="F24" i="16"/>
  <c r="F34" i="29"/>
  <c r="F36" i="13"/>
  <c r="E38" i="34"/>
  <c r="E41" i="34" s="1"/>
  <c r="F24" i="29"/>
  <c r="F37" i="16"/>
  <c r="F18" i="33"/>
  <c r="F18" i="34"/>
  <c r="F33" i="34" s="1"/>
  <c r="E75" i="36"/>
  <c r="E78" i="36" s="1"/>
  <c r="E75" i="35"/>
  <c r="E78" i="35" s="1"/>
  <c r="E75" i="15"/>
  <c r="E78" i="15" s="1"/>
  <c r="E29" i="29"/>
  <c r="F36" i="29"/>
  <c r="AA29" i="1"/>
  <c r="F14" i="30" s="1"/>
  <c r="AA23" i="1"/>
  <c r="F49" i="30" s="1"/>
  <c r="F57" i="30" s="1"/>
  <c r="F62" i="30" s="1"/>
  <c r="AA31" i="1"/>
  <c r="F15" i="30" s="1"/>
  <c r="AA25" i="1"/>
  <c r="F13" i="30" s="1"/>
  <c r="F6" i="30"/>
  <c r="AA27" i="1"/>
  <c r="F16" i="30" s="1"/>
  <c r="AA21" i="1"/>
  <c r="F12" i="30" s="1"/>
  <c r="F17" i="30" s="1"/>
  <c r="F18" i="30" s="1"/>
  <c r="F28" i="30" s="1"/>
  <c r="F36" i="31"/>
  <c r="Y25" i="1"/>
  <c r="F13" i="28" s="1"/>
  <c r="Y29" i="1"/>
  <c r="F14" i="28" s="1"/>
  <c r="Y23" i="1"/>
  <c r="F49" i="28" s="1"/>
  <c r="F57" i="28" s="1"/>
  <c r="F62" i="28" s="1"/>
  <c r="F6" i="28"/>
  <c r="Y21" i="1"/>
  <c r="F12" i="28" s="1"/>
  <c r="F17" i="28" s="1"/>
  <c r="F36" i="33"/>
  <c r="F36" i="12"/>
  <c r="E38" i="2"/>
  <c r="F18" i="31"/>
  <c r="F30" i="31" s="1"/>
  <c r="F57" i="25"/>
  <c r="F62" i="25" s="1"/>
  <c r="AG27" i="1"/>
  <c r="F16" i="36" s="1"/>
  <c r="AG31" i="1"/>
  <c r="F15" i="36" s="1"/>
  <c r="F6" i="36"/>
  <c r="AG21" i="1"/>
  <c r="F12" i="36" s="1"/>
  <c r="AG29" i="1"/>
  <c r="F14" i="36" s="1"/>
  <c r="AG25" i="1"/>
  <c r="F13" i="36" s="1"/>
  <c r="AG23" i="1"/>
  <c r="F49" i="36" s="1"/>
  <c r="F17" i="34"/>
  <c r="E75" i="43"/>
  <c r="E78" i="43" s="1"/>
  <c r="G31" i="1"/>
  <c r="F15" i="2" s="1"/>
  <c r="G21" i="1"/>
  <c r="F12" i="2" s="1"/>
  <c r="G23" i="1"/>
  <c r="F49" i="2" s="1"/>
  <c r="F57" i="2" s="1"/>
  <c r="F62" i="2" s="1"/>
  <c r="G29" i="1"/>
  <c r="F14" i="2" s="1"/>
  <c r="F25" i="30"/>
  <c r="F31" i="30"/>
  <c r="F26" i="30"/>
  <c r="F27" i="30"/>
  <c r="E41" i="38"/>
  <c r="F30" i="19"/>
  <c r="F35" i="19"/>
  <c r="F39" i="19"/>
  <c r="F40" i="19" s="1"/>
  <c r="F22" i="19"/>
  <c r="F32" i="19"/>
  <c r="F26" i="19"/>
  <c r="F27" i="19"/>
  <c r="F31" i="19"/>
  <c r="F60" i="19"/>
  <c r="F28" i="19"/>
  <c r="F23" i="19"/>
  <c r="F24" i="19"/>
  <c r="F37" i="19"/>
  <c r="F34" i="19"/>
  <c r="F21" i="19"/>
  <c r="F25" i="19"/>
  <c r="F22" i="14"/>
  <c r="F34" i="14"/>
  <c r="F21" i="14"/>
  <c r="F30" i="14"/>
  <c r="F35" i="14"/>
  <c r="F39" i="14"/>
  <c r="F40" i="14" s="1"/>
  <c r="F27" i="14"/>
  <c r="F25" i="14"/>
  <c r="F60" i="14"/>
  <c r="F23" i="14"/>
  <c r="F28" i="14"/>
  <c r="F31" i="14"/>
  <c r="F32" i="14"/>
  <c r="F26" i="14"/>
  <c r="F37" i="14"/>
  <c r="F24" i="14"/>
  <c r="F30" i="17"/>
  <c r="F27" i="17"/>
  <c r="F23" i="17"/>
  <c r="F34" i="17"/>
  <c r="F24" i="17"/>
  <c r="F26" i="17"/>
  <c r="F22" i="17"/>
  <c r="F37" i="17"/>
  <c r="F60" i="17"/>
  <c r="F21" i="17"/>
  <c r="F29" i="17" s="1"/>
  <c r="F25" i="17"/>
  <c r="F39" i="17"/>
  <c r="F40" i="17" s="1"/>
  <c r="F28" i="17"/>
  <c r="F35" i="17"/>
  <c r="F32" i="17"/>
  <c r="F31" i="17"/>
  <c r="F34" i="41"/>
  <c r="F28" i="41"/>
  <c r="F25" i="41"/>
  <c r="F24" i="41"/>
  <c r="F60" i="41"/>
  <c r="F22" i="41"/>
  <c r="F27" i="41"/>
  <c r="F31" i="41"/>
  <c r="F39" i="41"/>
  <c r="F40" i="41" s="1"/>
  <c r="F35" i="41"/>
  <c r="F37" i="41"/>
  <c r="F30" i="41"/>
  <c r="F23" i="41"/>
  <c r="F26" i="41"/>
  <c r="F32" i="41"/>
  <c r="F21" i="41"/>
  <c r="E41" i="8"/>
  <c r="E42" i="8" s="1"/>
  <c r="E43" i="8" s="1"/>
  <c r="F17" i="9"/>
  <c r="F18" i="9" s="1"/>
  <c r="F36" i="9" s="1"/>
  <c r="F33" i="10"/>
  <c r="E38" i="10"/>
  <c r="E38" i="42"/>
  <c r="E38" i="27"/>
  <c r="F18" i="44"/>
  <c r="F33" i="44" s="1"/>
  <c r="F23" i="13"/>
  <c r="F25" i="13"/>
  <c r="F39" i="13"/>
  <c r="F40" i="13" s="1"/>
  <c r="F60" i="13"/>
  <c r="F24" i="13"/>
  <c r="F21" i="13"/>
  <c r="F35" i="13"/>
  <c r="F26" i="13"/>
  <c r="F27" i="13"/>
  <c r="F22" i="13"/>
  <c r="F32" i="13"/>
  <c r="F30" i="13"/>
  <c r="F28" i="13"/>
  <c r="F33" i="13"/>
  <c r="F37" i="13"/>
  <c r="F34" i="13"/>
  <c r="F17" i="35"/>
  <c r="F18" i="35" s="1"/>
  <c r="F34" i="10"/>
  <c r="F28" i="10"/>
  <c r="F23" i="10"/>
  <c r="F24" i="10"/>
  <c r="F22" i="10"/>
  <c r="F32" i="10"/>
  <c r="F39" i="10"/>
  <c r="F40" i="10" s="1"/>
  <c r="F60" i="10"/>
  <c r="F27" i="10"/>
  <c r="F30" i="10"/>
  <c r="F26" i="10"/>
  <c r="F21" i="10"/>
  <c r="F37" i="10"/>
  <c r="F25" i="10"/>
  <c r="F35" i="10"/>
  <c r="F17" i="42"/>
  <c r="F18" i="42" s="1"/>
  <c r="E38" i="36"/>
  <c r="E38" i="9"/>
  <c r="E41" i="2"/>
  <c r="E42" i="2" s="1"/>
  <c r="E43" i="2" s="1"/>
  <c r="F33" i="14"/>
  <c r="E38" i="14"/>
  <c r="E38" i="40"/>
  <c r="F33" i="40"/>
  <c r="E38" i="18"/>
  <c r="F60" i="31"/>
  <c r="F31" i="31"/>
  <c r="F26" i="31"/>
  <c r="F28" i="31"/>
  <c r="F22" i="31"/>
  <c r="F35" i="31"/>
  <c r="F24" i="31"/>
  <c r="F37" i="31"/>
  <c r="F27" i="31"/>
  <c r="F21" i="31"/>
  <c r="F39" i="31"/>
  <c r="F40" i="31" s="1"/>
  <c r="F32" i="31"/>
  <c r="F25" i="31"/>
  <c r="F34" i="31"/>
  <c r="F34" i="12"/>
  <c r="F60" i="12"/>
  <c r="F22" i="12"/>
  <c r="F28" i="12"/>
  <c r="F26" i="12"/>
  <c r="F24" i="12"/>
  <c r="F30" i="12"/>
  <c r="F37" i="12"/>
  <c r="F25" i="12"/>
  <c r="F32" i="12"/>
  <c r="F27" i="12"/>
  <c r="F23" i="12"/>
  <c r="F35" i="12"/>
  <c r="F39" i="12"/>
  <c r="F40" i="12" s="1"/>
  <c r="F31" i="12"/>
  <c r="F21" i="12"/>
  <c r="F23" i="31"/>
  <c r="F17" i="25"/>
  <c r="F18" i="25" s="1"/>
  <c r="F31" i="13"/>
  <c r="Q27" i="1"/>
  <c r="F16" i="15" s="1"/>
  <c r="Q25" i="1"/>
  <c r="F13" i="15" s="1"/>
  <c r="F6" i="15"/>
  <c r="Q31" i="1"/>
  <c r="F15" i="15" s="1"/>
  <c r="Q29" i="1"/>
  <c r="F14" i="15" s="1"/>
  <c r="Q21" i="1"/>
  <c r="F12" i="15" s="1"/>
  <c r="Q23" i="1"/>
  <c r="F49" i="15" s="1"/>
  <c r="F57" i="15" s="1"/>
  <c r="F62" i="15" s="1"/>
  <c r="F30" i="40"/>
  <c r="F21" i="40"/>
  <c r="F22" i="40"/>
  <c r="F60" i="40"/>
  <c r="F25" i="40"/>
  <c r="F32" i="40"/>
  <c r="F26" i="40"/>
  <c r="F34" i="40"/>
  <c r="F27" i="40"/>
  <c r="F28" i="40"/>
  <c r="F31" i="40"/>
  <c r="F39" i="40"/>
  <c r="F40" i="40" s="1"/>
  <c r="F35" i="40"/>
  <c r="F23" i="40"/>
  <c r="F37" i="40"/>
  <c r="F24" i="40"/>
  <c r="F33" i="12"/>
  <c r="E38" i="12"/>
  <c r="E38" i="11"/>
  <c r="F33" i="39"/>
  <c r="F36" i="14"/>
  <c r="E38" i="13"/>
  <c r="E29" i="16"/>
  <c r="F23" i="16"/>
  <c r="G27" i="1"/>
  <c r="F16" i="2" s="1"/>
  <c r="G25" i="1"/>
  <c r="F13" i="2" s="1"/>
  <c r="E38" i="7"/>
  <c r="E38" i="17"/>
  <c r="F33" i="17"/>
  <c r="E38" i="37"/>
  <c r="F36" i="44"/>
  <c r="E38" i="16"/>
  <c r="E38" i="39"/>
  <c r="E38" i="31"/>
  <c r="F6" i="32"/>
  <c r="AC23" i="1"/>
  <c r="F49" i="32" s="1"/>
  <c r="F57" i="32" s="1"/>
  <c r="F62" i="32" s="1"/>
  <c r="AC27" i="1"/>
  <c r="F16" i="32" s="1"/>
  <c r="AC31" i="1"/>
  <c r="F15" i="32" s="1"/>
  <c r="AC21" i="1"/>
  <c r="F12" i="32" s="1"/>
  <c r="AC25" i="1"/>
  <c r="F13" i="32" s="1"/>
  <c r="AC29" i="1"/>
  <c r="F14" i="32" s="1"/>
  <c r="F17" i="37"/>
  <c r="F18" i="37" s="1"/>
  <c r="E38" i="19"/>
  <c r="F33" i="19"/>
  <c r="E38" i="28"/>
  <c r="E38" i="33"/>
  <c r="E41" i="43"/>
  <c r="X25" i="1"/>
  <c r="F13" i="27" s="1"/>
  <c r="X27" i="1"/>
  <c r="F16" i="27" s="1"/>
  <c r="X29" i="1"/>
  <c r="F14" i="27" s="1"/>
  <c r="X23" i="1"/>
  <c r="F49" i="27" s="1"/>
  <c r="F57" i="27" s="1"/>
  <c r="F62" i="27" s="1"/>
  <c r="F6" i="27"/>
  <c r="X21" i="1"/>
  <c r="F12" i="27" s="1"/>
  <c r="X31" i="1"/>
  <c r="F15" i="27" s="1"/>
  <c r="F6" i="38"/>
  <c r="AI23" i="1"/>
  <c r="F49" i="38" s="1"/>
  <c r="F57" i="38" s="1"/>
  <c r="F62" i="38" s="1"/>
  <c r="AI31" i="1"/>
  <c r="F15" i="38" s="1"/>
  <c r="AI29" i="1"/>
  <c r="F14" i="38" s="1"/>
  <c r="AI27" i="1"/>
  <c r="F16" i="38" s="1"/>
  <c r="AI21" i="1"/>
  <c r="F12" i="38" s="1"/>
  <c r="AI25" i="1"/>
  <c r="F13" i="38" s="1"/>
  <c r="E29" i="33"/>
  <c r="F33" i="26"/>
  <c r="E38" i="26"/>
  <c r="E38" i="44"/>
  <c r="E38" i="25"/>
  <c r="E38" i="29"/>
  <c r="F33" i="29"/>
  <c r="F38" i="29" s="1"/>
  <c r="F17" i="39"/>
  <c r="F18" i="39"/>
  <c r="F36" i="39" s="1"/>
  <c r="F36" i="41"/>
  <c r="F36" i="19"/>
  <c r="F36" i="17"/>
  <c r="E38" i="15"/>
  <c r="F28" i="26"/>
  <c r="F34" i="26"/>
  <c r="F35" i="26"/>
  <c r="F22" i="26"/>
  <c r="F39" i="26"/>
  <c r="F40" i="26" s="1"/>
  <c r="F32" i="26"/>
  <c r="F24" i="26"/>
  <c r="F60" i="26"/>
  <c r="F37" i="26"/>
  <c r="F30" i="26"/>
  <c r="F25" i="26"/>
  <c r="F23" i="26"/>
  <c r="F27" i="26"/>
  <c r="F21" i="26"/>
  <c r="F29" i="26" s="1"/>
  <c r="F26" i="26"/>
  <c r="F31" i="26"/>
  <c r="E41" i="6"/>
  <c r="E42" i="6" s="1"/>
  <c r="E43" i="6"/>
  <c r="F17" i="18"/>
  <c r="F18" i="18" s="1"/>
  <c r="F33" i="18" s="1"/>
  <c r="AN27" i="1"/>
  <c r="F16" i="43" s="1"/>
  <c r="F6" i="43"/>
  <c r="AN25" i="1"/>
  <c r="F13" i="43" s="1"/>
  <c r="AN29" i="1"/>
  <c r="F14" i="43" s="1"/>
  <c r="AN23" i="1"/>
  <c r="F49" i="43" s="1"/>
  <c r="F57" i="43" s="1"/>
  <c r="F62" i="43" s="1"/>
  <c r="AN31" i="1"/>
  <c r="F15" i="43" s="1"/>
  <c r="AN21" i="1"/>
  <c r="F12" i="43" s="1"/>
  <c r="E29" i="30"/>
  <c r="E38" i="32"/>
  <c r="E38" i="41"/>
  <c r="F33" i="41"/>
  <c r="E38" i="35"/>
  <c r="F36" i="26"/>
  <c r="E38" i="30"/>
  <c r="F31" i="10"/>
  <c r="F57" i="7"/>
  <c r="F62" i="7" s="1"/>
  <c r="F57" i="8"/>
  <c r="F62" i="8" s="1"/>
  <c r="F17" i="8"/>
  <c r="F18" i="8" s="1"/>
  <c r="F28" i="8" s="1"/>
  <c r="F6" i="7"/>
  <c r="I21" i="1"/>
  <c r="F12" i="7" s="1"/>
  <c r="I25" i="1"/>
  <c r="F13" i="7" s="1"/>
  <c r="I29" i="1"/>
  <c r="F14" i="7" s="1"/>
  <c r="I27" i="1"/>
  <c r="F16" i="7" s="1"/>
  <c r="I31" i="1"/>
  <c r="F15" i="7" s="1"/>
  <c r="F17" i="6"/>
  <c r="F18" i="6" s="1"/>
  <c r="F22" i="30" l="1"/>
  <c r="F39" i="30"/>
  <c r="F40" i="30" s="1"/>
  <c r="F37" i="30"/>
  <c r="F34" i="30"/>
  <c r="F17" i="36"/>
  <c r="F18" i="36"/>
  <c r="F39" i="33"/>
  <c r="F40" i="33" s="1"/>
  <c r="F24" i="33"/>
  <c r="F30" i="33"/>
  <c r="F31" i="33"/>
  <c r="F35" i="33"/>
  <c r="F27" i="33"/>
  <c r="F37" i="33"/>
  <c r="F21" i="33"/>
  <c r="F25" i="33"/>
  <c r="F32" i="33"/>
  <c r="F60" i="33"/>
  <c r="F26" i="33"/>
  <c r="F22" i="33"/>
  <c r="F34" i="33"/>
  <c r="F28" i="33"/>
  <c r="F36" i="34"/>
  <c r="F18" i="28"/>
  <c r="F33" i="28" s="1"/>
  <c r="F36" i="30"/>
  <c r="F23" i="33"/>
  <c r="F30" i="30"/>
  <c r="F60" i="30"/>
  <c r="F35" i="30"/>
  <c r="F32" i="30"/>
  <c r="F33" i="33"/>
  <c r="F31" i="16"/>
  <c r="F21" i="16"/>
  <c r="F32" i="16"/>
  <c r="F27" i="16"/>
  <c r="F60" i="16"/>
  <c r="F39" i="16"/>
  <c r="F40" i="16" s="1"/>
  <c r="F22" i="16"/>
  <c r="F29" i="16" s="1"/>
  <c r="F28" i="16"/>
  <c r="F35" i="16"/>
  <c r="F26" i="16"/>
  <c r="F25" i="16"/>
  <c r="F30" i="16"/>
  <c r="F38" i="16" s="1"/>
  <c r="F17" i="11"/>
  <c r="F18" i="11" s="1"/>
  <c r="F36" i="16"/>
  <c r="F29" i="29"/>
  <c r="F27" i="34"/>
  <c r="F28" i="34"/>
  <c r="F60" i="34"/>
  <c r="F35" i="34"/>
  <c r="F30" i="34"/>
  <c r="F38" i="34" s="1"/>
  <c r="F31" i="34"/>
  <c r="F32" i="34"/>
  <c r="F34" i="34"/>
  <c r="F21" i="34"/>
  <c r="F29" i="34" s="1"/>
  <c r="F26" i="34"/>
  <c r="F22" i="34"/>
  <c r="F25" i="34"/>
  <c r="F39" i="34"/>
  <c r="F40" i="34" s="1"/>
  <c r="F23" i="34"/>
  <c r="F24" i="34"/>
  <c r="F23" i="30"/>
  <c r="F29" i="14"/>
  <c r="F24" i="30"/>
  <c r="F21" i="30"/>
  <c r="F33" i="30"/>
  <c r="F33" i="31"/>
  <c r="F38" i="31" s="1"/>
  <c r="F34" i="16"/>
  <c r="F37" i="34"/>
  <c r="F17" i="2"/>
  <c r="F18" i="2" s="1"/>
  <c r="F26" i="2" s="1"/>
  <c r="F26" i="37"/>
  <c r="F30" i="37"/>
  <c r="F31" i="37"/>
  <c r="F21" i="37"/>
  <c r="F37" i="37"/>
  <c r="F23" i="37"/>
  <c r="F35" i="37"/>
  <c r="F24" i="37"/>
  <c r="F25" i="37"/>
  <c r="F27" i="37"/>
  <c r="F28" i="37"/>
  <c r="F60" i="37"/>
  <c r="F22" i="37"/>
  <c r="F39" i="37"/>
  <c r="F40" i="37" s="1"/>
  <c r="F34" i="37"/>
  <c r="F32" i="37"/>
  <c r="F33" i="37"/>
  <c r="F36" i="37"/>
  <c r="F39" i="35"/>
  <c r="F40" i="35" s="1"/>
  <c r="F34" i="35"/>
  <c r="F22" i="35"/>
  <c r="F23" i="35"/>
  <c r="F24" i="35"/>
  <c r="F30" i="35"/>
  <c r="F26" i="35"/>
  <c r="F21" i="35"/>
  <c r="F37" i="35"/>
  <c r="F60" i="35"/>
  <c r="F27" i="35"/>
  <c r="F28" i="35"/>
  <c r="F32" i="35"/>
  <c r="F31" i="35"/>
  <c r="F35" i="35"/>
  <c r="F25" i="35"/>
  <c r="F33" i="35"/>
  <c r="F36" i="35"/>
  <c r="F31" i="25"/>
  <c r="F25" i="25"/>
  <c r="F37" i="25"/>
  <c r="F22" i="25"/>
  <c r="F28" i="25"/>
  <c r="F21" i="25"/>
  <c r="F39" i="25"/>
  <c r="F40" i="25" s="1"/>
  <c r="F24" i="25"/>
  <c r="F27" i="25"/>
  <c r="F34" i="25"/>
  <c r="F26" i="25"/>
  <c r="F32" i="25"/>
  <c r="F35" i="25"/>
  <c r="F60" i="25"/>
  <c r="F23" i="25"/>
  <c r="F30" i="25"/>
  <c r="F33" i="25"/>
  <c r="F36" i="25"/>
  <c r="F39" i="42"/>
  <c r="F40" i="42" s="1"/>
  <c r="F24" i="42"/>
  <c r="F23" i="42"/>
  <c r="F27" i="42"/>
  <c r="F34" i="42"/>
  <c r="F26" i="42"/>
  <c r="F22" i="42"/>
  <c r="F30" i="42"/>
  <c r="F25" i="42"/>
  <c r="F28" i="42"/>
  <c r="F60" i="42"/>
  <c r="F35" i="42"/>
  <c r="F31" i="42"/>
  <c r="F21" i="42"/>
  <c r="F37" i="42"/>
  <c r="F32" i="42"/>
  <c r="F33" i="42"/>
  <c r="F36" i="42"/>
  <c r="E41" i="35"/>
  <c r="E42" i="34"/>
  <c r="E43" i="34" s="1"/>
  <c r="F41" i="34"/>
  <c r="F42" i="34" s="1"/>
  <c r="F43" i="34" s="1"/>
  <c r="F61" i="34" s="1"/>
  <c r="F63" i="34" s="1"/>
  <c r="E41" i="7"/>
  <c r="E42" i="7" s="1"/>
  <c r="E43" i="7" s="1"/>
  <c r="F38" i="17"/>
  <c r="E41" i="41"/>
  <c r="E41" i="16"/>
  <c r="E41" i="11"/>
  <c r="F29" i="12"/>
  <c r="F33" i="9"/>
  <c r="F29" i="13"/>
  <c r="F29" i="41"/>
  <c r="E41" i="32"/>
  <c r="E41" i="44"/>
  <c r="E42" i="43"/>
  <c r="E43" i="43" s="1"/>
  <c r="F38" i="12"/>
  <c r="E41" i="9"/>
  <c r="F29" i="10"/>
  <c r="F38" i="30"/>
  <c r="F17" i="38"/>
  <c r="F18" i="38"/>
  <c r="F23" i="39"/>
  <c r="F28" i="39"/>
  <c r="F26" i="39"/>
  <c r="F24" i="39"/>
  <c r="F34" i="39"/>
  <c r="F35" i="39"/>
  <c r="F21" i="39"/>
  <c r="F32" i="39"/>
  <c r="F25" i="39"/>
  <c r="F37" i="39"/>
  <c r="F60" i="39"/>
  <c r="F27" i="39"/>
  <c r="F22" i="39"/>
  <c r="F39" i="39"/>
  <c r="F40" i="39" s="1"/>
  <c r="F30" i="39"/>
  <c r="F31" i="39"/>
  <c r="E41" i="26"/>
  <c r="E41" i="37"/>
  <c r="E41" i="13"/>
  <c r="E41" i="40"/>
  <c r="F31" i="28"/>
  <c r="F30" i="28"/>
  <c r="F27" i="28"/>
  <c r="F60" i="28"/>
  <c r="F24" i="28"/>
  <c r="F32" i="28"/>
  <c r="F21" i="28"/>
  <c r="F22" i="28"/>
  <c r="F23" i="28"/>
  <c r="F35" i="28"/>
  <c r="F25" i="28"/>
  <c r="F26" i="28"/>
  <c r="F39" i="28"/>
  <c r="F40" i="28" s="1"/>
  <c r="F28" i="28"/>
  <c r="F34" i="28"/>
  <c r="F37" i="28"/>
  <c r="F36" i="28"/>
  <c r="F38" i="40"/>
  <c r="E41" i="36"/>
  <c r="F38" i="10"/>
  <c r="F38" i="19"/>
  <c r="E41" i="25"/>
  <c r="F38" i="26"/>
  <c r="E41" i="12"/>
  <c r="F29" i="40"/>
  <c r="F38" i="13"/>
  <c r="E41" i="27"/>
  <c r="E41" i="30"/>
  <c r="E41" i="28"/>
  <c r="F17" i="32"/>
  <c r="F18" i="32" s="1"/>
  <c r="E41" i="31"/>
  <c r="E41" i="39"/>
  <c r="E41" i="17"/>
  <c r="F29" i="31"/>
  <c r="E41" i="14"/>
  <c r="E41" i="42"/>
  <c r="F38" i="41"/>
  <c r="E42" i="38"/>
  <c r="E43" i="38" s="1"/>
  <c r="F17" i="43"/>
  <c r="F18" i="43" s="1"/>
  <c r="F35" i="18"/>
  <c r="F32" i="18"/>
  <c r="F39" i="18"/>
  <c r="F40" i="18" s="1"/>
  <c r="F27" i="18"/>
  <c r="F31" i="18"/>
  <c r="F23" i="18"/>
  <c r="F60" i="18"/>
  <c r="F37" i="18"/>
  <c r="F24" i="18"/>
  <c r="F26" i="18"/>
  <c r="F36" i="18"/>
  <c r="F21" i="18"/>
  <c r="F25" i="18"/>
  <c r="F28" i="18"/>
  <c r="F34" i="18"/>
  <c r="F22" i="18"/>
  <c r="F30" i="18"/>
  <c r="E41" i="15"/>
  <c r="E41" i="29"/>
  <c r="E41" i="33"/>
  <c r="E41" i="10"/>
  <c r="F29" i="19"/>
  <c r="F17" i="27"/>
  <c r="F18" i="27"/>
  <c r="E41" i="19"/>
  <c r="F17" i="15"/>
  <c r="F18" i="15" s="1"/>
  <c r="E41" i="18"/>
  <c r="F25" i="44"/>
  <c r="F26" i="44"/>
  <c r="F21" i="44"/>
  <c r="F35" i="44"/>
  <c r="F60" i="44"/>
  <c r="F31" i="44"/>
  <c r="F32" i="44"/>
  <c r="F24" i="44"/>
  <c r="F22" i="44"/>
  <c r="F27" i="44"/>
  <c r="F23" i="44"/>
  <c r="F28" i="44"/>
  <c r="F37" i="44"/>
  <c r="F39" i="44"/>
  <c r="F40" i="44" s="1"/>
  <c r="F30" i="44"/>
  <c r="F34" i="44"/>
  <c r="F38" i="14"/>
  <c r="F30" i="9"/>
  <c r="F22" i="9"/>
  <c r="F31" i="9"/>
  <c r="F21" i="9"/>
  <c r="F37" i="9"/>
  <c r="F28" i="9"/>
  <c r="F26" i="9"/>
  <c r="F60" i="9"/>
  <c r="F35" i="9"/>
  <c r="F27" i="9"/>
  <c r="F24" i="9"/>
  <c r="F39" i="9"/>
  <c r="F40" i="9" s="1"/>
  <c r="F34" i="9"/>
  <c r="F23" i="9"/>
  <c r="F25" i="9"/>
  <c r="F32" i="9"/>
  <c r="F29" i="30"/>
  <c r="F25" i="8"/>
  <c r="F36" i="8"/>
  <c r="F31" i="8"/>
  <c r="F39" i="8"/>
  <c r="F40" i="8" s="1"/>
  <c r="F30" i="8"/>
  <c r="F23" i="8"/>
  <c r="F60" i="8"/>
  <c r="F26" i="8"/>
  <c r="F33" i="8"/>
  <c r="F22" i="8"/>
  <c r="F32" i="8"/>
  <c r="F41" i="8"/>
  <c r="F42" i="8" s="1"/>
  <c r="F27" i="8"/>
  <c r="F21" i="8"/>
  <c r="F24" i="8"/>
  <c r="F37" i="8"/>
  <c r="F34" i="8"/>
  <c r="F35" i="8"/>
  <c r="F17" i="7"/>
  <c r="F18" i="7" s="1"/>
  <c r="F24" i="6"/>
  <c r="F34" i="6"/>
  <c r="F28" i="6"/>
  <c r="F23" i="6"/>
  <c r="F60" i="6"/>
  <c r="F32" i="6"/>
  <c r="F25" i="6"/>
  <c r="F36" i="6"/>
  <c r="F31" i="6"/>
  <c r="F21" i="6"/>
  <c r="F30" i="6"/>
  <c r="F22" i="6"/>
  <c r="F33" i="6"/>
  <c r="F41" i="6"/>
  <c r="F42" i="6" s="1"/>
  <c r="F39" i="6"/>
  <c r="F40" i="6" s="1"/>
  <c r="F26" i="6"/>
  <c r="F27" i="6"/>
  <c r="F37" i="6"/>
  <c r="F35" i="6"/>
  <c r="F29" i="33" l="1"/>
  <c r="F38" i="33"/>
  <c r="F31" i="36"/>
  <c r="F26" i="36"/>
  <c r="F25" i="36"/>
  <c r="F28" i="36"/>
  <c r="F23" i="36"/>
  <c r="F22" i="36"/>
  <c r="F39" i="36"/>
  <c r="F40" i="36" s="1"/>
  <c r="F33" i="36"/>
  <c r="F27" i="36"/>
  <c r="F30" i="36"/>
  <c r="F34" i="36"/>
  <c r="F60" i="36"/>
  <c r="F36" i="36"/>
  <c r="F24" i="36"/>
  <c r="F21" i="36"/>
  <c r="F37" i="36"/>
  <c r="F32" i="36"/>
  <c r="F35" i="36"/>
  <c r="F38" i="44"/>
  <c r="F37" i="11"/>
  <c r="F23" i="11"/>
  <c r="F35" i="11"/>
  <c r="F25" i="11"/>
  <c r="F33" i="11"/>
  <c r="F36" i="11"/>
  <c r="F32" i="11"/>
  <c r="F39" i="11"/>
  <c r="F40" i="11" s="1"/>
  <c r="F31" i="11"/>
  <c r="F27" i="11"/>
  <c r="F34" i="11"/>
  <c r="F26" i="11"/>
  <c r="F28" i="11"/>
  <c r="F21" i="11"/>
  <c r="F22" i="11"/>
  <c r="F24" i="11"/>
  <c r="F30" i="11"/>
  <c r="F60" i="11"/>
  <c r="F30" i="2"/>
  <c r="F35" i="2"/>
  <c r="F37" i="2"/>
  <c r="F41" i="2"/>
  <c r="F42" i="2" s="1"/>
  <c r="F39" i="2"/>
  <c r="F40" i="2" s="1"/>
  <c r="F25" i="2"/>
  <c r="F31" i="2"/>
  <c r="F36" i="2"/>
  <c r="F27" i="2"/>
  <c r="F23" i="2"/>
  <c r="F24" i="2"/>
  <c r="F33" i="2"/>
  <c r="F34" i="2"/>
  <c r="F60" i="2"/>
  <c r="F32" i="2"/>
  <c r="F22" i="2"/>
  <c r="F28" i="2"/>
  <c r="F21" i="2"/>
  <c r="F37" i="15"/>
  <c r="F27" i="15"/>
  <c r="F28" i="15"/>
  <c r="F39" i="15"/>
  <c r="F40" i="15" s="1"/>
  <c r="F26" i="15"/>
  <c r="F34" i="15"/>
  <c r="F32" i="15"/>
  <c r="F60" i="15"/>
  <c r="F22" i="15"/>
  <c r="F31" i="15"/>
  <c r="F21" i="15"/>
  <c r="F24" i="15"/>
  <c r="F23" i="15"/>
  <c r="F25" i="15"/>
  <c r="F30" i="15"/>
  <c r="F35" i="15"/>
  <c r="F36" i="15"/>
  <c r="F33" i="15"/>
  <c r="F60" i="43"/>
  <c r="F35" i="43"/>
  <c r="F34" i="43"/>
  <c r="F32" i="43"/>
  <c r="F31" i="43"/>
  <c r="F27" i="43"/>
  <c r="F25" i="43"/>
  <c r="F26" i="43"/>
  <c r="F30" i="43"/>
  <c r="F24" i="43"/>
  <c r="F39" i="43"/>
  <c r="F40" i="43" s="1"/>
  <c r="F28" i="43"/>
  <c r="F23" i="43"/>
  <c r="F21" i="43"/>
  <c r="F37" i="43"/>
  <c r="F22" i="43"/>
  <c r="F33" i="43"/>
  <c r="F36" i="43"/>
  <c r="F41" i="43"/>
  <c r="F42" i="43" s="1"/>
  <c r="F23" i="32"/>
  <c r="F30" i="32"/>
  <c r="F28" i="32"/>
  <c r="F35" i="32"/>
  <c r="F24" i="32"/>
  <c r="F37" i="32"/>
  <c r="F26" i="32"/>
  <c r="F22" i="32"/>
  <c r="F21" i="32"/>
  <c r="F27" i="32"/>
  <c r="F25" i="32"/>
  <c r="F39" i="32"/>
  <c r="F40" i="32" s="1"/>
  <c r="F34" i="32"/>
  <c r="F32" i="32"/>
  <c r="F31" i="32"/>
  <c r="F60" i="32"/>
  <c r="F33" i="32"/>
  <c r="F36" i="32"/>
  <c r="F41" i="18"/>
  <c r="F42" i="18" s="1"/>
  <c r="E42" i="18"/>
  <c r="E43" i="18" s="1"/>
  <c r="E42" i="28"/>
  <c r="E43" i="28" s="1"/>
  <c r="F41" i="28"/>
  <c r="F42" i="28" s="1"/>
  <c r="E42" i="36"/>
  <c r="E43" i="36" s="1"/>
  <c r="F41" i="36"/>
  <c r="F42" i="36" s="1"/>
  <c r="F29" i="9"/>
  <c r="E42" i="29"/>
  <c r="E43" i="29" s="1"/>
  <c r="F41" i="29"/>
  <c r="F42" i="29" s="1"/>
  <c r="F43" i="29" s="1"/>
  <c r="F61" i="29" s="1"/>
  <c r="F63" i="29" s="1"/>
  <c r="F29" i="18"/>
  <c r="E42" i="39"/>
  <c r="E43" i="39" s="1"/>
  <c r="F41" i="39"/>
  <c r="F42" i="39" s="1"/>
  <c r="E42" i="12"/>
  <c r="E43" i="12" s="1"/>
  <c r="F41" i="12"/>
  <c r="F42" i="12" s="1"/>
  <c r="F38" i="28"/>
  <c r="F41" i="9"/>
  <c r="F42" i="9" s="1"/>
  <c r="E42" i="9"/>
  <c r="E43" i="9" s="1"/>
  <c r="F41" i="11"/>
  <c r="F42" i="11" s="1"/>
  <c r="E42" i="11"/>
  <c r="E43" i="11" s="1"/>
  <c r="F29" i="35"/>
  <c r="E42" i="17"/>
  <c r="E43" i="17" s="1"/>
  <c r="F41" i="17"/>
  <c r="F42" i="17" s="1"/>
  <c r="F43" i="17" s="1"/>
  <c r="F61" i="17" s="1"/>
  <c r="F63" i="17" s="1"/>
  <c r="F41" i="42"/>
  <c r="F42" i="42" s="1"/>
  <c r="E42" i="42"/>
  <c r="E43" i="42" s="1"/>
  <c r="F41" i="26"/>
  <c r="F42" i="26" s="1"/>
  <c r="F43" i="26" s="1"/>
  <c r="F61" i="26" s="1"/>
  <c r="F63" i="26" s="1"/>
  <c r="F66" i="26" s="1"/>
  <c r="E42" i="26"/>
  <c r="E43" i="26" s="1"/>
  <c r="F41" i="32"/>
  <c r="F42" i="32" s="1"/>
  <c r="E42" i="32"/>
  <c r="E43" i="32" s="1"/>
  <c r="F41" i="16"/>
  <c r="F42" i="16" s="1"/>
  <c r="F43" i="16" s="1"/>
  <c r="F61" i="16" s="1"/>
  <c r="F63" i="16" s="1"/>
  <c r="F66" i="16" s="1"/>
  <c r="E42" i="16"/>
  <c r="E43" i="16" s="1"/>
  <c r="F38" i="42"/>
  <c r="F29" i="37"/>
  <c r="E42" i="31"/>
  <c r="E43" i="31" s="1"/>
  <c r="F41" i="31"/>
  <c r="F42" i="31" s="1"/>
  <c r="F38" i="9"/>
  <c r="F29" i="44"/>
  <c r="E42" i="10"/>
  <c r="E43" i="10" s="1"/>
  <c r="F41" i="10"/>
  <c r="F42" i="10" s="1"/>
  <c r="F43" i="10" s="1"/>
  <c r="F61" i="10" s="1"/>
  <c r="F63" i="10" s="1"/>
  <c r="F38" i="18"/>
  <c r="E42" i="27"/>
  <c r="E43" i="27" s="1"/>
  <c r="F41" i="27"/>
  <c r="F42" i="27" s="1"/>
  <c r="F41" i="25"/>
  <c r="F42" i="25" s="1"/>
  <c r="E42" i="25"/>
  <c r="E43" i="25" s="1"/>
  <c r="F29" i="28"/>
  <c r="F41" i="40"/>
  <c r="F42" i="40" s="1"/>
  <c r="E42" i="40"/>
  <c r="E43" i="40" s="1"/>
  <c r="F38" i="39"/>
  <c r="F29" i="39"/>
  <c r="F43" i="39" s="1"/>
  <c r="F61" i="39" s="1"/>
  <c r="F63" i="39" s="1"/>
  <c r="F43" i="41"/>
  <c r="F61" i="41" s="1"/>
  <c r="F63" i="41" s="1"/>
  <c r="F29" i="42"/>
  <c r="F43" i="42" s="1"/>
  <c r="F61" i="42" s="1"/>
  <c r="F38" i="37"/>
  <c r="E42" i="15"/>
  <c r="E43" i="15" s="1"/>
  <c r="F41" i="15"/>
  <c r="F42" i="15" s="1"/>
  <c r="F28" i="38"/>
  <c r="F60" i="38"/>
  <c r="F25" i="38"/>
  <c r="F32" i="38"/>
  <c r="F26" i="38"/>
  <c r="F34" i="38"/>
  <c r="F39" i="38"/>
  <c r="F40" i="38" s="1"/>
  <c r="F22" i="38"/>
  <c r="F27" i="38"/>
  <c r="F24" i="38"/>
  <c r="F21" i="38"/>
  <c r="F35" i="38"/>
  <c r="F37" i="38"/>
  <c r="F31" i="38"/>
  <c r="F30" i="38"/>
  <c r="F23" i="38"/>
  <c r="F33" i="38"/>
  <c r="F36" i="38"/>
  <c r="F41" i="19"/>
  <c r="F42" i="19" s="1"/>
  <c r="F43" i="19" s="1"/>
  <c r="F61" i="19" s="1"/>
  <c r="F63" i="19" s="1"/>
  <c r="E42" i="19"/>
  <c r="E43" i="19" s="1"/>
  <c r="F41" i="14"/>
  <c r="F42" i="14" s="1"/>
  <c r="F43" i="14" s="1"/>
  <c r="F61" i="14" s="1"/>
  <c r="F63" i="14" s="1"/>
  <c r="E42" i="14"/>
  <c r="E43" i="14" s="1"/>
  <c r="E42" i="13"/>
  <c r="E43" i="13" s="1"/>
  <c r="F41" i="13"/>
  <c r="F42" i="13" s="1"/>
  <c r="F43" i="13" s="1"/>
  <c r="F61" i="13" s="1"/>
  <c r="F63" i="13" s="1"/>
  <c r="E42" i="41"/>
  <c r="E43" i="41" s="1"/>
  <c r="F41" i="41"/>
  <c r="F42" i="41" s="1"/>
  <c r="F38" i="25"/>
  <c r="E42" i="30"/>
  <c r="E43" i="30" s="1"/>
  <c r="F41" i="30"/>
  <c r="F42" i="30" s="1"/>
  <c r="F43" i="30" s="1"/>
  <c r="F61" i="30" s="1"/>
  <c r="F63" i="30" s="1"/>
  <c r="F38" i="35"/>
  <c r="F31" i="27"/>
  <c r="F22" i="27"/>
  <c r="F27" i="27"/>
  <c r="F32" i="27"/>
  <c r="F26" i="27"/>
  <c r="F34" i="27"/>
  <c r="F30" i="27"/>
  <c r="F36" i="27"/>
  <c r="F60" i="27"/>
  <c r="F37" i="27"/>
  <c r="F24" i="27"/>
  <c r="F21" i="27"/>
  <c r="F23" i="27"/>
  <c r="F25" i="27"/>
  <c r="F28" i="27"/>
  <c r="F35" i="27"/>
  <c r="F39" i="27"/>
  <c r="F40" i="27" s="1"/>
  <c r="F33" i="27"/>
  <c r="F43" i="31"/>
  <c r="F61" i="31" s="1"/>
  <c r="F63" i="31" s="1"/>
  <c r="E42" i="35"/>
  <c r="E43" i="35" s="1"/>
  <c r="F41" i="35"/>
  <c r="F42" i="35" s="1"/>
  <c r="F66" i="34"/>
  <c r="AE56" i="1" s="1"/>
  <c r="F41" i="33"/>
  <c r="F42" i="33" s="1"/>
  <c r="F43" i="33" s="1"/>
  <c r="F61" i="33" s="1"/>
  <c r="F63" i="33" s="1"/>
  <c r="E42" i="33"/>
  <c r="E43" i="33" s="1"/>
  <c r="F41" i="38"/>
  <c r="F42" i="38" s="1"/>
  <c r="F43" i="40"/>
  <c r="F61" i="40" s="1"/>
  <c r="F63" i="40" s="1"/>
  <c r="F41" i="37"/>
  <c r="F42" i="37" s="1"/>
  <c r="E42" i="37"/>
  <c r="E43" i="37" s="1"/>
  <c r="E42" i="44"/>
  <c r="E43" i="44" s="1"/>
  <c r="F41" i="44"/>
  <c r="F42" i="44" s="1"/>
  <c r="F43" i="12"/>
  <c r="F61" i="12" s="1"/>
  <c r="F63" i="12" s="1"/>
  <c r="F66" i="12" s="1"/>
  <c r="F63" i="42"/>
  <c r="F29" i="25"/>
  <c r="F38" i="8"/>
  <c r="F29" i="8"/>
  <c r="F24" i="7"/>
  <c r="F27" i="7"/>
  <c r="F34" i="7"/>
  <c r="F41" i="7"/>
  <c r="F42" i="7" s="1"/>
  <c r="F32" i="7"/>
  <c r="F30" i="7"/>
  <c r="F33" i="7"/>
  <c r="F21" i="7"/>
  <c r="F22" i="7"/>
  <c r="F25" i="7"/>
  <c r="F28" i="7"/>
  <c r="F60" i="7"/>
  <c r="F26" i="7"/>
  <c r="F23" i="7"/>
  <c r="F36" i="7"/>
  <c r="F39" i="7"/>
  <c r="F40" i="7" s="1"/>
  <c r="F37" i="7"/>
  <c r="F31" i="7"/>
  <c r="F35" i="7"/>
  <c r="F29" i="6"/>
  <c r="F38" i="6"/>
  <c r="F38" i="36" l="1"/>
  <c r="F29" i="11"/>
  <c r="F38" i="11"/>
  <c r="F29" i="27"/>
  <c r="F29" i="43"/>
  <c r="F29" i="36"/>
  <c r="F43" i="36" s="1"/>
  <c r="F61" i="36" s="1"/>
  <c r="F63" i="36" s="1"/>
  <c r="F38" i="2"/>
  <c r="F29" i="2"/>
  <c r="F66" i="10"/>
  <c r="L56" i="1" s="1"/>
  <c r="F66" i="40"/>
  <c r="AK56" i="1" s="1"/>
  <c r="F66" i="39"/>
  <c r="AJ56" i="1" s="1"/>
  <c r="F66" i="19"/>
  <c r="U56" i="1" s="1"/>
  <c r="F66" i="41"/>
  <c r="AL56" i="1" s="1"/>
  <c r="F66" i="30"/>
  <c r="AA56" i="1" s="1"/>
  <c r="F66" i="31"/>
  <c r="AB56" i="1" s="1"/>
  <c r="F66" i="42"/>
  <c r="AM56" i="1" s="1"/>
  <c r="F29" i="38"/>
  <c r="F66" i="36"/>
  <c r="AG56" i="1" s="1"/>
  <c r="F66" i="17"/>
  <c r="S56" i="1" s="1"/>
  <c r="F43" i="9"/>
  <c r="F61" i="9" s="1"/>
  <c r="F63" i="9" s="1"/>
  <c r="F38" i="32"/>
  <c r="F38" i="15"/>
  <c r="F69" i="12"/>
  <c r="F79" i="12" s="1"/>
  <c r="N56" i="1"/>
  <c r="F66" i="13"/>
  <c r="O56" i="1" s="1"/>
  <c r="F29" i="32"/>
  <c r="F43" i="32" s="1"/>
  <c r="F61" i="32" s="1"/>
  <c r="F63" i="32" s="1"/>
  <c r="F66" i="33"/>
  <c r="AD56" i="1" s="1"/>
  <c r="F43" i="37"/>
  <c r="F61" i="37" s="1"/>
  <c r="F63" i="37" s="1"/>
  <c r="F66" i="37" s="1"/>
  <c r="F69" i="26"/>
  <c r="F79" i="26" s="1"/>
  <c r="W56" i="1"/>
  <c r="F43" i="35"/>
  <c r="F61" i="35" s="1"/>
  <c r="F63" i="35" s="1"/>
  <c r="F69" i="34"/>
  <c r="F79" i="34" s="1"/>
  <c r="F38" i="27"/>
  <c r="F43" i="27" s="1"/>
  <c r="F61" i="27" s="1"/>
  <c r="F63" i="27" s="1"/>
  <c r="F38" i="38"/>
  <c r="F43" i="18"/>
  <c r="F61" i="18" s="1"/>
  <c r="F63" i="18" s="1"/>
  <c r="F38" i="43"/>
  <c r="F43" i="43" s="1"/>
  <c r="F61" i="43" s="1"/>
  <c r="F63" i="43" s="1"/>
  <c r="F29" i="15"/>
  <c r="F43" i="15" s="1"/>
  <c r="F61" i="15" s="1"/>
  <c r="F63" i="15" s="1"/>
  <c r="F66" i="14"/>
  <c r="P56" i="1" s="1"/>
  <c r="F43" i="28"/>
  <c r="F61" i="28" s="1"/>
  <c r="F63" i="28" s="1"/>
  <c r="F43" i="44"/>
  <c r="F61" i="44" s="1"/>
  <c r="F63" i="44" s="1"/>
  <c r="F66" i="44" s="1"/>
  <c r="F66" i="29"/>
  <c r="Z56" i="1" s="1"/>
  <c r="F43" i="25"/>
  <c r="F61" i="25" s="1"/>
  <c r="F63" i="25" s="1"/>
  <c r="F69" i="16"/>
  <c r="F79" i="16" s="1"/>
  <c r="R56" i="1"/>
  <c r="F43" i="8"/>
  <c r="F61" i="8" s="1"/>
  <c r="F63" i="8" s="1"/>
  <c r="F66" i="8" s="1"/>
  <c r="J56" i="1" s="1"/>
  <c r="F38" i="7"/>
  <c r="F29" i="7"/>
  <c r="F43" i="6"/>
  <c r="F61" i="6" s="1"/>
  <c r="F63" i="6" s="1"/>
  <c r="F66" i="6" s="1"/>
  <c r="H56" i="1" s="1"/>
  <c r="F43" i="11" l="1"/>
  <c r="F61" i="11" s="1"/>
  <c r="F63" i="11" s="1"/>
  <c r="F66" i="11" s="1"/>
  <c r="M56" i="1" s="1"/>
  <c r="F69" i="17"/>
  <c r="F79" i="17" s="1"/>
  <c r="AA3" i="46" s="1"/>
  <c r="F69" i="41"/>
  <c r="F79" i="41" s="1"/>
  <c r="F69" i="39"/>
  <c r="F79" i="39" s="1"/>
  <c r="AJ57" i="1" s="1"/>
  <c r="F69" i="42"/>
  <c r="F79" i="42" s="1"/>
  <c r="F69" i="31"/>
  <c r="F79" i="31" s="1"/>
  <c r="F74" i="31" s="1"/>
  <c r="F69" i="29"/>
  <c r="F79" i="29" s="1"/>
  <c r="F69" i="33"/>
  <c r="F79" i="33" s="1"/>
  <c r="F74" i="33" s="1"/>
  <c r="F69" i="30"/>
  <c r="F79" i="30" s="1"/>
  <c r="AA57" i="1" s="1"/>
  <c r="F69" i="10"/>
  <c r="F79" i="10" s="1"/>
  <c r="M3" i="46" s="1"/>
  <c r="F43" i="2"/>
  <c r="F61" i="2" s="1"/>
  <c r="F63" i="2" s="1"/>
  <c r="F66" i="2" s="1"/>
  <c r="G56" i="1" s="1"/>
  <c r="F66" i="43"/>
  <c r="AN56" i="1" s="1"/>
  <c r="F66" i="15"/>
  <c r="Q56" i="1" s="1"/>
  <c r="F66" i="27"/>
  <c r="X56" i="1" s="1"/>
  <c r="F66" i="32"/>
  <c r="AC56" i="1" s="1"/>
  <c r="F66" i="9"/>
  <c r="K56" i="1" s="1"/>
  <c r="F66" i="35"/>
  <c r="AF56" i="1" s="1"/>
  <c r="F73" i="17"/>
  <c r="F83" i="17"/>
  <c r="F69" i="11"/>
  <c r="F79" i="11" s="1"/>
  <c r="F83" i="26"/>
  <c r="F73" i="26"/>
  <c r="AI3" i="46"/>
  <c r="W57" i="1"/>
  <c r="F72" i="26"/>
  <c r="F74" i="26"/>
  <c r="F75" i="26"/>
  <c r="F69" i="13"/>
  <c r="F79" i="13" s="1"/>
  <c r="F69" i="36"/>
  <c r="F79" i="36" s="1"/>
  <c r="F69" i="40"/>
  <c r="F79" i="40" s="1"/>
  <c r="F73" i="31"/>
  <c r="AO3" i="46"/>
  <c r="F73" i="29"/>
  <c r="F72" i="29"/>
  <c r="Z57" i="1"/>
  <c r="F75" i="29"/>
  <c r="F74" i="29"/>
  <c r="F83" i="29"/>
  <c r="F66" i="18"/>
  <c r="T56" i="1" s="1"/>
  <c r="F69" i="37"/>
  <c r="F79" i="37" s="1"/>
  <c r="AH56" i="1"/>
  <c r="F66" i="25"/>
  <c r="V56" i="1" s="1"/>
  <c r="F69" i="44"/>
  <c r="F79" i="44" s="1"/>
  <c r="AO56" i="1"/>
  <c r="F83" i="12"/>
  <c r="F73" i="12"/>
  <c r="F74" i="12"/>
  <c r="Q3" i="46"/>
  <c r="F72" i="12"/>
  <c r="F75" i="12"/>
  <c r="N57" i="1"/>
  <c r="F83" i="41"/>
  <c r="AL57" i="1"/>
  <c r="F72" i="41"/>
  <c r="F75" i="41"/>
  <c r="F73" i="41"/>
  <c r="F74" i="41"/>
  <c r="F66" i="28"/>
  <c r="Y56" i="1" s="1"/>
  <c r="F74" i="42"/>
  <c r="F73" i="42"/>
  <c r="F83" i="42"/>
  <c r="F75" i="42"/>
  <c r="F72" i="42"/>
  <c r="AM57" i="1"/>
  <c r="F43" i="38"/>
  <c r="F61" i="38" s="1"/>
  <c r="F63" i="38" s="1"/>
  <c r="F73" i="16"/>
  <c r="F83" i="16"/>
  <c r="R57" i="1"/>
  <c r="F72" i="16"/>
  <c r="F75" i="16"/>
  <c r="F74" i="16"/>
  <c r="Y3" i="46"/>
  <c r="F69" i="14"/>
  <c r="F79" i="14" s="1"/>
  <c r="F75" i="34"/>
  <c r="F83" i="34"/>
  <c r="AE57" i="1"/>
  <c r="F73" i="34"/>
  <c r="F74" i="34"/>
  <c r="F72" i="34"/>
  <c r="F69" i="19"/>
  <c r="F79" i="19" s="1"/>
  <c r="F43" i="7"/>
  <c r="F61" i="7" s="1"/>
  <c r="F63" i="7" s="1"/>
  <c r="F66" i="7" s="1"/>
  <c r="I56" i="1" s="1"/>
  <c r="F69" i="8"/>
  <c r="F79" i="8" s="1"/>
  <c r="I3" i="46" s="1"/>
  <c r="F69" i="6"/>
  <c r="F79" i="6" s="1"/>
  <c r="F74" i="6" s="1"/>
  <c r="F75" i="39" l="1"/>
  <c r="F72" i="17"/>
  <c r="F75" i="31"/>
  <c r="F75" i="17"/>
  <c r="F75" i="33"/>
  <c r="F72" i="31"/>
  <c r="S57" i="1"/>
  <c r="F73" i="33"/>
  <c r="F74" i="17"/>
  <c r="F83" i="10"/>
  <c r="L58" i="1" s="1"/>
  <c r="F72" i="33"/>
  <c r="AD57" i="1"/>
  <c r="F83" i="33"/>
  <c r="F69" i="43"/>
  <c r="F79" i="43" s="1"/>
  <c r="AB57" i="1"/>
  <c r="F83" i="31"/>
  <c r="F86" i="31" s="1"/>
  <c r="F69" i="25"/>
  <c r="F79" i="25" s="1"/>
  <c r="F74" i="25" s="1"/>
  <c r="F72" i="30"/>
  <c r="F74" i="30"/>
  <c r="L57" i="1"/>
  <c r="F74" i="39"/>
  <c r="F73" i="30"/>
  <c r="F73" i="39"/>
  <c r="F73" i="10"/>
  <c r="AQ3" i="46"/>
  <c r="AQ22" i="46" s="1"/>
  <c r="F72" i="10"/>
  <c r="F83" i="30"/>
  <c r="F86" i="30" s="1"/>
  <c r="F83" i="39"/>
  <c r="F75" i="10"/>
  <c r="F75" i="30"/>
  <c r="F72" i="39"/>
  <c r="F74" i="10"/>
  <c r="F69" i="9"/>
  <c r="F79" i="9" s="1"/>
  <c r="F73" i="9" s="1"/>
  <c r="F69" i="27"/>
  <c r="F79" i="27" s="1"/>
  <c r="F74" i="27" s="1"/>
  <c r="F69" i="2"/>
  <c r="F79" i="2" s="1"/>
  <c r="F73" i="2" s="1"/>
  <c r="M5" i="46"/>
  <c r="M32" i="46"/>
  <c r="M55" i="46"/>
  <c r="M23" i="46"/>
  <c r="M78" i="46"/>
  <c r="M40" i="46"/>
  <c r="M72" i="46"/>
  <c r="M8" i="46"/>
  <c r="M18" i="46"/>
  <c r="M86" i="46"/>
  <c r="M27" i="46"/>
  <c r="M42" i="46"/>
  <c r="M74" i="46"/>
  <c r="M68" i="46"/>
  <c r="M50" i="46"/>
  <c r="M81" i="46"/>
  <c r="M16" i="46"/>
  <c r="M70" i="46"/>
  <c r="M31" i="46"/>
  <c r="M65" i="46"/>
  <c r="M24" i="46"/>
  <c r="M22" i="46"/>
  <c r="M7" i="46"/>
  <c r="M11" i="46"/>
  <c r="M60" i="46"/>
  <c r="M10" i="46"/>
  <c r="M9" i="46"/>
  <c r="M29" i="46"/>
  <c r="M15" i="46"/>
  <c r="M48" i="46"/>
  <c r="M34" i="46"/>
  <c r="M62" i="46"/>
  <c r="M87" i="46"/>
  <c r="M75" i="46"/>
  <c r="M83" i="46"/>
  <c r="M20" i="46"/>
  <c r="M71" i="46"/>
  <c r="M25" i="46"/>
  <c r="M14" i="46"/>
  <c r="M84" i="46"/>
  <c r="M21" i="46"/>
  <c r="M33" i="46"/>
  <c r="M91" i="46"/>
  <c r="M38" i="46"/>
  <c r="M88" i="46"/>
  <c r="M77" i="46"/>
  <c r="M63" i="46"/>
  <c r="M17" i="46"/>
  <c r="M30" i="46"/>
  <c r="M47" i="46"/>
  <c r="M85" i="46"/>
  <c r="M59" i="46"/>
  <c r="M90" i="46"/>
  <c r="M52" i="46"/>
  <c r="M45" i="46"/>
  <c r="M13" i="46"/>
  <c r="M54" i="46"/>
  <c r="M12" i="46"/>
  <c r="M57" i="46"/>
  <c r="M69" i="46"/>
  <c r="M61" i="46"/>
  <c r="M46" i="46"/>
  <c r="M56" i="46"/>
  <c r="M37" i="46"/>
  <c r="M53" i="46"/>
  <c r="M19" i="46"/>
  <c r="M36" i="46"/>
  <c r="M79" i="46"/>
  <c r="M67" i="46"/>
  <c r="M80" i="46"/>
  <c r="M39" i="46"/>
  <c r="M6" i="46"/>
  <c r="M51" i="46"/>
  <c r="M73" i="46"/>
  <c r="M58" i="46"/>
  <c r="M35" i="46"/>
  <c r="M64" i="46"/>
  <c r="M49" i="46"/>
  <c r="M44" i="46"/>
  <c r="M89" i="46"/>
  <c r="M43" i="46"/>
  <c r="M82" i="46"/>
  <c r="M41" i="46"/>
  <c r="M76" i="46"/>
  <c r="M28" i="46"/>
  <c r="M66" i="46"/>
  <c r="M26" i="46"/>
  <c r="F86" i="39"/>
  <c r="AJ58" i="1"/>
  <c r="F86" i="42"/>
  <c r="AM58" i="1"/>
  <c r="AL58" i="1"/>
  <c r="F86" i="41"/>
  <c r="F69" i="32"/>
  <c r="F79" i="32" s="1"/>
  <c r="F86" i="33"/>
  <c r="AD58" i="1"/>
  <c r="F69" i="28"/>
  <c r="F79" i="28" s="1"/>
  <c r="F72" i="44"/>
  <c r="F73" i="44"/>
  <c r="F74" i="44"/>
  <c r="F75" i="44"/>
  <c r="AO57" i="1"/>
  <c r="F83" i="44"/>
  <c r="F86" i="16"/>
  <c r="R58" i="1"/>
  <c r="F86" i="10"/>
  <c r="F72" i="25"/>
  <c r="AI79" i="46"/>
  <c r="AI90" i="46"/>
  <c r="AI81" i="46"/>
  <c r="AI59" i="46"/>
  <c r="AI45" i="46"/>
  <c r="AI91" i="46"/>
  <c r="AI43" i="46"/>
  <c r="AI71" i="46"/>
  <c r="AI32" i="46"/>
  <c r="AI64" i="46"/>
  <c r="AI16" i="46"/>
  <c r="AI42" i="46"/>
  <c r="AI41" i="46"/>
  <c r="AI19" i="46"/>
  <c r="AI7" i="46"/>
  <c r="AI68" i="46"/>
  <c r="AI54" i="46"/>
  <c r="AI85" i="46"/>
  <c r="AI86" i="46"/>
  <c r="AI28" i="46"/>
  <c r="AI38" i="46"/>
  <c r="AI46" i="46"/>
  <c r="AI69" i="46"/>
  <c r="AI12" i="46"/>
  <c r="AI48" i="46"/>
  <c r="AI33" i="46"/>
  <c r="AI47" i="46"/>
  <c r="AI65" i="46"/>
  <c r="AI89" i="46"/>
  <c r="AI6" i="46"/>
  <c r="AI18" i="46"/>
  <c r="AI50" i="46"/>
  <c r="AI58" i="46"/>
  <c r="AI62" i="46"/>
  <c r="AI24" i="46"/>
  <c r="AI76" i="46"/>
  <c r="AI21" i="46"/>
  <c r="AI8" i="46"/>
  <c r="AI55" i="46"/>
  <c r="AI53" i="46"/>
  <c r="AI63" i="46"/>
  <c r="AI11" i="46"/>
  <c r="AI44" i="46"/>
  <c r="AI80" i="46"/>
  <c r="AI60" i="46"/>
  <c r="AI22" i="46"/>
  <c r="AI66" i="46"/>
  <c r="AI87" i="46"/>
  <c r="AI84" i="46"/>
  <c r="AI73" i="46"/>
  <c r="AI51" i="46"/>
  <c r="AI17" i="46"/>
  <c r="AI67" i="46"/>
  <c r="AI36" i="46"/>
  <c r="AI34" i="46"/>
  <c r="AI56" i="46"/>
  <c r="AI57" i="46"/>
  <c r="AI14" i="46"/>
  <c r="AI13" i="46"/>
  <c r="AI83" i="46"/>
  <c r="AI70" i="46"/>
  <c r="AI74" i="46"/>
  <c r="AI23" i="46"/>
  <c r="AI30" i="46"/>
  <c r="AI39" i="46"/>
  <c r="AI37" i="46"/>
  <c r="AI72" i="46"/>
  <c r="AI49" i="46"/>
  <c r="AI78" i="46"/>
  <c r="AI20" i="46"/>
  <c r="AI10" i="46"/>
  <c r="AI25" i="46"/>
  <c r="AI40" i="46"/>
  <c r="AI75" i="46"/>
  <c r="AI15" i="46"/>
  <c r="AI35" i="46"/>
  <c r="AI77" i="46"/>
  <c r="AI52" i="46"/>
  <c r="AI9" i="46"/>
  <c r="AI29" i="46"/>
  <c r="AI88" i="46"/>
  <c r="AI31" i="46"/>
  <c r="AI27" i="46"/>
  <c r="AI26" i="46"/>
  <c r="AI5" i="46"/>
  <c r="AI82" i="46"/>
  <c r="AI61" i="46"/>
  <c r="F72" i="27"/>
  <c r="F83" i="37"/>
  <c r="F72" i="37"/>
  <c r="F74" i="37"/>
  <c r="F73" i="37"/>
  <c r="F75" i="37"/>
  <c r="AH57" i="1"/>
  <c r="F74" i="40"/>
  <c r="F83" i="40"/>
  <c r="F73" i="40"/>
  <c r="AK57" i="1"/>
  <c r="F72" i="40"/>
  <c r="F75" i="40"/>
  <c r="N58" i="1"/>
  <c r="F86" i="12"/>
  <c r="F75" i="14"/>
  <c r="F83" i="14"/>
  <c r="F72" i="14"/>
  <c r="U3" i="46"/>
  <c r="F74" i="14"/>
  <c r="F73" i="14"/>
  <c r="P57" i="1"/>
  <c r="F66" i="38"/>
  <c r="AI56" i="1" s="1"/>
  <c r="Q60" i="46"/>
  <c r="Q27" i="46"/>
  <c r="Q13" i="46"/>
  <c r="Q71" i="46"/>
  <c r="Q44" i="46"/>
  <c r="Q86" i="46"/>
  <c r="Q38" i="46"/>
  <c r="Q81" i="46"/>
  <c r="Q17" i="46"/>
  <c r="Q59" i="46"/>
  <c r="Q76" i="46"/>
  <c r="Q90" i="46"/>
  <c r="Q29" i="46"/>
  <c r="Q7" i="46"/>
  <c r="Q64" i="46"/>
  <c r="Q16" i="46"/>
  <c r="Q74" i="46"/>
  <c r="Q30" i="46"/>
  <c r="Q37" i="46"/>
  <c r="Q69" i="46"/>
  <c r="Q20" i="46"/>
  <c r="Q53" i="46"/>
  <c r="Q10" i="46"/>
  <c r="Q79" i="46"/>
  <c r="Q87" i="46"/>
  <c r="Q18" i="46"/>
  <c r="Q56" i="46"/>
  <c r="Q36" i="46"/>
  <c r="Q73" i="46"/>
  <c r="Q5" i="46"/>
  <c r="Q39" i="46"/>
  <c r="Q51" i="46"/>
  <c r="Q78" i="46"/>
  <c r="Q47" i="46"/>
  <c r="Q58" i="46"/>
  <c r="Q25" i="46"/>
  <c r="Q35" i="46"/>
  <c r="Q70" i="46"/>
  <c r="Q66" i="46"/>
  <c r="Q55" i="46"/>
  <c r="Q67" i="46"/>
  <c r="Q48" i="46"/>
  <c r="Q62" i="46"/>
  <c r="Q89" i="46"/>
  <c r="Q28" i="46"/>
  <c r="Q41" i="46"/>
  <c r="Q19" i="46"/>
  <c r="Q45" i="46"/>
  <c r="Q31" i="46"/>
  <c r="Q75" i="46"/>
  <c r="Q23" i="46"/>
  <c r="Q54" i="46"/>
  <c r="Q68" i="46"/>
  <c r="Q85" i="46"/>
  <c r="Q21" i="46"/>
  <c r="Q42" i="46"/>
  <c r="Q22" i="46"/>
  <c r="Q14" i="46"/>
  <c r="Q11" i="46"/>
  <c r="Q63" i="46"/>
  <c r="Q80" i="46"/>
  <c r="Q43" i="46"/>
  <c r="Q12" i="46"/>
  <c r="Q82" i="46"/>
  <c r="Q40" i="46"/>
  <c r="Q9" i="46"/>
  <c r="Q8" i="46"/>
  <c r="Q91" i="46"/>
  <c r="Q6" i="46"/>
  <c r="Q84" i="46"/>
  <c r="Q15" i="46"/>
  <c r="Q49" i="46"/>
  <c r="Q77" i="46"/>
  <c r="Q34" i="46"/>
  <c r="Q57" i="46"/>
  <c r="Q46" i="46"/>
  <c r="Q33" i="46"/>
  <c r="Q32" i="46"/>
  <c r="Q61" i="46"/>
  <c r="Q88" i="46"/>
  <c r="Q72" i="46"/>
  <c r="Q83" i="46"/>
  <c r="Q52" i="46"/>
  <c r="Q50" i="46"/>
  <c r="Q24" i="46"/>
  <c r="Q65" i="46"/>
  <c r="Q26" i="46"/>
  <c r="AQ17" i="46"/>
  <c r="AQ75" i="46"/>
  <c r="AQ7" i="46"/>
  <c r="AQ25" i="46"/>
  <c r="AQ79" i="46"/>
  <c r="F69" i="18"/>
  <c r="F79" i="18" s="1"/>
  <c r="AO38" i="46"/>
  <c r="AO77" i="46"/>
  <c r="AO28" i="46"/>
  <c r="AO14" i="46"/>
  <c r="AO68" i="46"/>
  <c r="AO57" i="46"/>
  <c r="AO82" i="46"/>
  <c r="AO65" i="46"/>
  <c r="AO8" i="46"/>
  <c r="AO18" i="46"/>
  <c r="AO48" i="46"/>
  <c r="AO53" i="46"/>
  <c r="AO90" i="46"/>
  <c r="AO72" i="46"/>
  <c r="AO13" i="46"/>
  <c r="AO61" i="46"/>
  <c r="AO79" i="46"/>
  <c r="AO75" i="46"/>
  <c r="AO41" i="46"/>
  <c r="AO81" i="46"/>
  <c r="AO70" i="46"/>
  <c r="AO16" i="46"/>
  <c r="AO85" i="46"/>
  <c r="AO12" i="46"/>
  <c r="AO49" i="46"/>
  <c r="AO59" i="46"/>
  <c r="AO69" i="46"/>
  <c r="AO60" i="46"/>
  <c r="AO7" i="46"/>
  <c r="AO22" i="46"/>
  <c r="AO9" i="46"/>
  <c r="AO56" i="46"/>
  <c r="AO35" i="46"/>
  <c r="AO32" i="46"/>
  <c r="AO43" i="46"/>
  <c r="AO21" i="46"/>
  <c r="AO29" i="46"/>
  <c r="AO6" i="46"/>
  <c r="AO88" i="46"/>
  <c r="AO10" i="46"/>
  <c r="AO27" i="46"/>
  <c r="AO30" i="46"/>
  <c r="AO50" i="46"/>
  <c r="AO67" i="46"/>
  <c r="AO80" i="46"/>
  <c r="AO71" i="46"/>
  <c r="AO39" i="46"/>
  <c r="AO46" i="46"/>
  <c r="AO26" i="46"/>
  <c r="AO83" i="46"/>
  <c r="AO11" i="46"/>
  <c r="AO19" i="46"/>
  <c r="AO33" i="46"/>
  <c r="AO40" i="46"/>
  <c r="AO58" i="46"/>
  <c r="AO55" i="46"/>
  <c r="AO73" i="46"/>
  <c r="AO23" i="46"/>
  <c r="AO5" i="46"/>
  <c r="AO37" i="46"/>
  <c r="AO47" i="46"/>
  <c r="AO86" i="46"/>
  <c r="AO76" i="46"/>
  <c r="AO66" i="46"/>
  <c r="AO20" i="46"/>
  <c r="AO84" i="46"/>
  <c r="AO78" i="46"/>
  <c r="AO63" i="46"/>
  <c r="AO17" i="46"/>
  <c r="AO89" i="46"/>
  <c r="AO44" i="46"/>
  <c r="AO15" i="46"/>
  <c r="AO52" i="46"/>
  <c r="AO62" i="46"/>
  <c r="AO45" i="46"/>
  <c r="AO74" i="46"/>
  <c r="AO34" i="46"/>
  <c r="AO51" i="46"/>
  <c r="AO36" i="46"/>
  <c r="AO31" i="46"/>
  <c r="AO64" i="46"/>
  <c r="AO54" i="46"/>
  <c r="AO25" i="46"/>
  <c r="AO87" i="46"/>
  <c r="AO24" i="46"/>
  <c r="AO42" i="46"/>
  <c r="AO91" i="46"/>
  <c r="F72" i="36"/>
  <c r="F75" i="36"/>
  <c r="F83" i="36"/>
  <c r="AG57" i="1"/>
  <c r="F74" i="36"/>
  <c r="F73" i="36"/>
  <c r="W58" i="1"/>
  <c r="F86" i="26"/>
  <c r="AA42" i="46"/>
  <c r="AA14" i="46"/>
  <c r="AA56" i="46"/>
  <c r="AA44" i="46"/>
  <c r="AA16" i="46"/>
  <c r="AA85" i="46"/>
  <c r="AA80" i="46"/>
  <c r="AA89" i="46"/>
  <c r="AA64" i="46"/>
  <c r="AA57" i="46"/>
  <c r="AA82" i="46"/>
  <c r="AA37" i="46"/>
  <c r="AA21" i="46"/>
  <c r="AA60" i="46"/>
  <c r="AA7" i="46"/>
  <c r="AA74" i="46"/>
  <c r="AA9" i="46"/>
  <c r="AA79" i="46"/>
  <c r="AA83" i="46"/>
  <c r="AA88" i="46"/>
  <c r="AA10" i="46"/>
  <c r="AA51" i="46"/>
  <c r="AA17" i="46"/>
  <c r="AA55" i="46"/>
  <c r="AA12" i="46"/>
  <c r="AA63" i="46"/>
  <c r="AA19" i="46"/>
  <c r="AA69" i="46"/>
  <c r="AA27" i="46"/>
  <c r="AA76" i="46"/>
  <c r="AA91" i="46"/>
  <c r="AA71" i="46"/>
  <c r="AA45" i="46"/>
  <c r="AA39" i="46"/>
  <c r="AA50" i="46"/>
  <c r="AA26" i="46"/>
  <c r="AA73" i="46"/>
  <c r="AA75" i="46"/>
  <c r="AA20" i="46"/>
  <c r="AA61" i="46"/>
  <c r="AA48" i="46"/>
  <c r="AA40" i="46"/>
  <c r="AA77" i="46"/>
  <c r="AA84" i="46"/>
  <c r="AA33" i="46"/>
  <c r="AA24" i="46"/>
  <c r="AA90" i="46"/>
  <c r="AA5" i="46"/>
  <c r="AA78" i="46"/>
  <c r="AA31" i="46"/>
  <c r="AA43" i="46"/>
  <c r="AA53" i="46"/>
  <c r="AA54" i="46"/>
  <c r="AA68" i="46"/>
  <c r="AA58" i="46"/>
  <c r="AA8" i="46"/>
  <c r="AA22" i="46"/>
  <c r="AA49" i="46"/>
  <c r="AA32" i="46"/>
  <c r="AA41" i="46"/>
  <c r="AA38" i="46"/>
  <c r="AA52" i="46"/>
  <c r="AA30" i="46"/>
  <c r="AA18" i="46"/>
  <c r="AA35" i="46"/>
  <c r="AA46" i="46"/>
  <c r="AA6" i="46"/>
  <c r="AA36" i="46"/>
  <c r="AA66" i="46"/>
  <c r="AA34" i="46"/>
  <c r="AA13" i="46"/>
  <c r="AA65" i="46"/>
  <c r="AA67" i="46"/>
  <c r="AA87" i="46"/>
  <c r="AA15" i="46"/>
  <c r="AA70" i="46"/>
  <c r="AA47" i="46"/>
  <c r="AA59" i="46"/>
  <c r="AA23" i="46"/>
  <c r="AA11" i="46"/>
  <c r="AA86" i="46"/>
  <c r="AA81" i="46"/>
  <c r="AA72" i="46"/>
  <c r="AA25" i="46"/>
  <c r="AA29" i="46"/>
  <c r="AA28" i="46"/>
  <c r="AA62" i="46"/>
  <c r="F69" i="15"/>
  <c r="F79" i="15" s="1"/>
  <c r="F86" i="17"/>
  <c r="S58" i="1"/>
  <c r="F86" i="34"/>
  <c r="AE58" i="1"/>
  <c r="F74" i="19"/>
  <c r="U57" i="1"/>
  <c r="F73" i="19"/>
  <c r="F75" i="19"/>
  <c r="AE3" i="46"/>
  <c r="F83" i="19"/>
  <c r="F72" i="19"/>
  <c r="Y77" i="46"/>
  <c r="Y85" i="46"/>
  <c r="Y5" i="46"/>
  <c r="Y63" i="46"/>
  <c r="Y32" i="46"/>
  <c r="Y8" i="46"/>
  <c r="Y74" i="46"/>
  <c r="Y9" i="46"/>
  <c r="Y39" i="46"/>
  <c r="Y88" i="46"/>
  <c r="Y84" i="46"/>
  <c r="Y71" i="46"/>
  <c r="Y83" i="46"/>
  <c r="Y59" i="46"/>
  <c r="Y41" i="46"/>
  <c r="Y45" i="46"/>
  <c r="Y44" i="46"/>
  <c r="Y18" i="46"/>
  <c r="Y13" i="46"/>
  <c r="Y22" i="46"/>
  <c r="Y56" i="46"/>
  <c r="Y91" i="46"/>
  <c r="Y6" i="46"/>
  <c r="Y43" i="46"/>
  <c r="Y14" i="46"/>
  <c r="Y16" i="46"/>
  <c r="Y47" i="46"/>
  <c r="Y60" i="46"/>
  <c r="Y86" i="46"/>
  <c r="Y10" i="46"/>
  <c r="Y69" i="46"/>
  <c r="Y21" i="46"/>
  <c r="Y67" i="46"/>
  <c r="Y40" i="46"/>
  <c r="Y61" i="46"/>
  <c r="Y20" i="46"/>
  <c r="Y34" i="46"/>
  <c r="Y68" i="46"/>
  <c r="Y33" i="46"/>
  <c r="Y89" i="46"/>
  <c r="Y37" i="46"/>
  <c r="Y81" i="46"/>
  <c r="Y75" i="46"/>
  <c r="Y78" i="46"/>
  <c r="Y15" i="46"/>
  <c r="Y65" i="46"/>
  <c r="Y64" i="46"/>
  <c r="Y46" i="46"/>
  <c r="Y35" i="46"/>
  <c r="Y11" i="46"/>
  <c r="Y76" i="46"/>
  <c r="Y58" i="46"/>
  <c r="Y42" i="46"/>
  <c r="Y38" i="46"/>
  <c r="Y79" i="46"/>
  <c r="Y49" i="46"/>
  <c r="Y80" i="46"/>
  <c r="Y53" i="46"/>
  <c r="Y73" i="46"/>
  <c r="Y87" i="46"/>
  <c r="Y24" i="46"/>
  <c r="Y48" i="46"/>
  <c r="Y19" i="46"/>
  <c r="Y66" i="46"/>
  <c r="Y26" i="46"/>
  <c r="Y23" i="46"/>
  <c r="Y27" i="46"/>
  <c r="Y28" i="46"/>
  <c r="Y54" i="46"/>
  <c r="Y30" i="46"/>
  <c r="Y70" i="46"/>
  <c r="Y50" i="46"/>
  <c r="Y57" i="46"/>
  <c r="Y55" i="46"/>
  <c r="Y36" i="46"/>
  <c r="Y12" i="46"/>
  <c r="Y7" i="46"/>
  <c r="Y52" i="46"/>
  <c r="Y51" i="46"/>
  <c r="Y82" i="46"/>
  <c r="Y29" i="46"/>
  <c r="Y25" i="46"/>
  <c r="Y31" i="46"/>
  <c r="Y17" i="46"/>
  <c r="Y90" i="46"/>
  <c r="Y72" i="46"/>
  <c r="Y62" i="46"/>
  <c r="F83" i="13"/>
  <c r="F73" i="13"/>
  <c r="F75" i="13"/>
  <c r="F74" i="13"/>
  <c r="O57" i="1"/>
  <c r="F72" i="13"/>
  <c r="S3" i="46"/>
  <c r="F83" i="11"/>
  <c r="F75" i="11"/>
  <c r="F72" i="11"/>
  <c r="M57" i="1"/>
  <c r="F73" i="11"/>
  <c r="F74" i="11"/>
  <c r="O3" i="46"/>
  <c r="F69" i="35"/>
  <c r="F79" i="35" s="1"/>
  <c r="F86" i="29"/>
  <c r="Z58" i="1"/>
  <c r="F83" i="9"/>
  <c r="AN57" i="1"/>
  <c r="F74" i="43"/>
  <c r="F72" i="43"/>
  <c r="F83" i="43"/>
  <c r="F73" i="43"/>
  <c r="F75" i="43"/>
  <c r="J57" i="1"/>
  <c r="F69" i="7"/>
  <c r="F79" i="7" s="1"/>
  <c r="F72" i="7" s="1"/>
  <c r="F73" i="8"/>
  <c r="F74" i="8"/>
  <c r="F72" i="6"/>
  <c r="F75" i="8"/>
  <c r="H57" i="1"/>
  <c r="F72" i="8"/>
  <c r="F83" i="8"/>
  <c r="J58" i="1" s="1"/>
  <c r="F75" i="6"/>
  <c r="E3" i="46"/>
  <c r="E76" i="46" s="1"/>
  <c r="F73" i="6"/>
  <c r="F83" i="6"/>
  <c r="F86" i="6" s="1"/>
  <c r="I50" i="46"/>
  <c r="I78" i="46"/>
  <c r="I12" i="46"/>
  <c r="I74" i="46"/>
  <c r="I84" i="46"/>
  <c r="I79" i="46"/>
  <c r="I13" i="46"/>
  <c r="I67" i="46"/>
  <c r="I26" i="46"/>
  <c r="I53" i="46"/>
  <c r="I34" i="46"/>
  <c r="I18" i="46"/>
  <c r="I59" i="46"/>
  <c r="I10" i="46"/>
  <c r="I30" i="46"/>
  <c r="I32" i="46"/>
  <c r="I41" i="46"/>
  <c r="I44" i="46"/>
  <c r="I19" i="46"/>
  <c r="I76" i="46"/>
  <c r="I35" i="46"/>
  <c r="I42" i="46"/>
  <c r="I22" i="46"/>
  <c r="I39" i="46"/>
  <c r="I7" i="46"/>
  <c r="I57" i="46"/>
  <c r="I81" i="46"/>
  <c r="I24" i="46"/>
  <c r="I56" i="46"/>
  <c r="I58" i="46"/>
  <c r="I63" i="46"/>
  <c r="I70" i="46"/>
  <c r="I48" i="46"/>
  <c r="I51" i="46"/>
  <c r="I60" i="46"/>
  <c r="I64" i="46"/>
  <c r="I11" i="46"/>
  <c r="I87" i="46"/>
  <c r="I83" i="46"/>
  <c r="I31" i="46"/>
  <c r="I15" i="46"/>
  <c r="I27" i="46"/>
  <c r="I61" i="46"/>
  <c r="I5" i="46"/>
  <c r="I40" i="46"/>
  <c r="I72" i="46"/>
  <c r="I6" i="46"/>
  <c r="I62" i="46"/>
  <c r="I80" i="46"/>
  <c r="I29" i="46"/>
  <c r="I28" i="46"/>
  <c r="I47" i="46"/>
  <c r="I17" i="46"/>
  <c r="I52" i="46"/>
  <c r="I16" i="46"/>
  <c r="I65" i="46"/>
  <c r="I66" i="46"/>
  <c r="I88" i="46"/>
  <c r="I45" i="46"/>
  <c r="I54" i="46"/>
  <c r="I25" i="46"/>
  <c r="I21" i="46"/>
  <c r="I9" i="46"/>
  <c r="I68" i="46"/>
  <c r="I46" i="46"/>
  <c r="I91" i="46"/>
  <c r="I36" i="46"/>
  <c r="I37" i="46"/>
  <c r="I73" i="46"/>
  <c r="I85" i="46"/>
  <c r="I38" i="46"/>
  <c r="I75" i="46"/>
  <c r="I86" i="46"/>
  <c r="I69" i="46"/>
  <c r="I33" i="46"/>
  <c r="I77" i="46"/>
  <c r="I90" i="46"/>
  <c r="I23" i="46"/>
  <c r="I20" i="46"/>
  <c r="I82" i="46"/>
  <c r="I14" i="46"/>
  <c r="I55" i="46"/>
  <c r="I89" i="46"/>
  <c r="I43" i="46"/>
  <c r="I71" i="46"/>
  <c r="I49" i="46"/>
  <c r="I8" i="46"/>
  <c r="AB58" i="1" l="1"/>
  <c r="AK3" i="46"/>
  <c r="X57" i="1"/>
  <c r="F75" i="27"/>
  <c r="F83" i="27"/>
  <c r="F73" i="27"/>
  <c r="K57" i="1"/>
  <c r="F75" i="9"/>
  <c r="AQ56" i="46"/>
  <c r="AQ60" i="46"/>
  <c r="AQ36" i="46"/>
  <c r="AQ50" i="46"/>
  <c r="F73" i="25"/>
  <c r="AQ67" i="46"/>
  <c r="AQ5" i="46"/>
  <c r="AQ64" i="46"/>
  <c r="AQ14" i="46"/>
  <c r="AQ32" i="46"/>
  <c r="K3" i="46"/>
  <c r="AQ61" i="46"/>
  <c r="AQ38" i="46"/>
  <c r="AQ40" i="46"/>
  <c r="AQ87" i="46"/>
  <c r="AQ37" i="46"/>
  <c r="F74" i="9"/>
  <c r="AQ71" i="46"/>
  <c r="AQ21" i="46"/>
  <c r="AQ90" i="46"/>
  <c r="AQ44" i="46"/>
  <c r="F72" i="9"/>
  <c r="AQ47" i="46"/>
  <c r="AQ88" i="46"/>
  <c r="AQ58" i="46"/>
  <c r="AQ52" i="46"/>
  <c r="AQ65" i="46"/>
  <c r="AQ82" i="46"/>
  <c r="AQ6" i="46"/>
  <c r="AQ48" i="46"/>
  <c r="AQ18" i="46"/>
  <c r="AQ34" i="46"/>
  <c r="AQ31" i="46"/>
  <c r="AQ10" i="46"/>
  <c r="F83" i="25"/>
  <c r="AQ57" i="46"/>
  <c r="AQ45" i="46"/>
  <c r="AQ54" i="46"/>
  <c r="AQ19" i="46"/>
  <c r="AQ16" i="46"/>
  <c r="AQ30" i="46"/>
  <c r="AQ76" i="46"/>
  <c r="AQ27" i="46"/>
  <c r="AQ86" i="46"/>
  <c r="AQ72" i="46"/>
  <c r="AQ73" i="46"/>
  <c r="AG3" i="46"/>
  <c r="AQ59" i="46"/>
  <c r="AQ51" i="46"/>
  <c r="AQ55" i="46"/>
  <c r="AQ29" i="46"/>
  <c r="AQ70" i="46"/>
  <c r="AQ33" i="46"/>
  <c r="AQ11" i="46"/>
  <c r="AQ28" i="46"/>
  <c r="AQ78" i="46"/>
  <c r="AQ91" i="46"/>
  <c r="AQ8" i="46"/>
  <c r="V57" i="1"/>
  <c r="AQ24" i="46"/>
  <c r="AQ9" i="46"/>
  <c r="AQ23" i="46"/>
  <c r="AQ20" i="46"/>
  <c r="AQ53" i="46"/>
  <c r="AQ63" i="46"/>
  <c r="AQ83" i="46"/>
  <c r="AQ41" i="46"/>
  <c r="AQ12" i="46"/>
  <c r="AQ26" i="46"/>
  <c r="AQ15" i="46"/>
  <c r="F75" i="25"/>
  <c r="AQ49" i="46"/>
  <c r="AQ66" i="46"/>
  <c r="AQ69" i="46"/>
  <c r="AQ35" i="46"/>
  <c r="AQ68" i="46"/>
  <c r="AQ81" i="46"/>
  <c r="AQ46" i="46"/>
  <c r="AQ43" i="46"/>
  <c r="AQ13" i="46"/>
  <c r="AQ42" i="46"/>
  <c r="AQ89" i="46"/>
  <c r="AQ74" i="46"/>
  <c r="AQ39" i="46"/>
  <c r="AQ85" i="46"/>
  <c r="AQ80" i="46"/>
  <c r="AQ84" i="46"/>
  <c r="AQ77" i="46"/>
  <c r="AQ62" i="46"/>
  <c r="G57" i="1"/>
  <c r="AA58" i="1"/>
  <c r="F69" i="38"/>
  <c r="F79" i="38" s="1"/>
  <c r="F73" i="38" s="1"/>
  <c r="F75" i="2"/>
  <c r="F72" i="2"/>
  <c r="F74" i="2"/>
  <c r="F83" i="2"/>
  <c r="G58" i="1" s="1"/>
  <c r="C3" i="46"/>
  <c r="C7" i="46" s="1"/>
  <c r="F86" i="43"/>
  <c r="AN58" i="1"/>
  <c r="K88" i="46"/>
  <c r="K16" i="46"/>
  <c r="K71" i="46"/>
  <c r="K87" i="46"/>
  <c r="K89" i="46"/>
  <c r="K74" i="46"/>
  <c r="K24" i="46"/>
  <c r="K25" i="46"/>
  <c r="K36" i="46"/>
  <c r="K14" i="46"/>
  <c r="K68" i="46"/>
  <c r="K18" i="46"/>
  <c r="K59" i="46"/>
  <c r="K91" i="46"/>
  <c r="K26" i="46"/>
  <c r="K58" i="46"/>
  <c r="K62" i="46"/>
  <c r="K90" i="46"/>
  <c r="K19" i="46"/>
  <c r="K79" i="46"/>
  <c r="K61" i="46"/>
  <c r="K12" i="46"/>
  <c r="K70" i="46"/>
  <c r="K80" i="46"/>
  <c r="K83" i="46"/>
  <c r="K55" i="46"/>
  <c r="K81" i="46"/>
  <c r="K7" i="46"/>
  <c r="K72" i="46"/>
  <c r="K29" i="46"/>
  <c r="K48" i="46"/>
  <c r="K49" i="46"/>
  <c r="K54" i="46"/>
  <c r="K56" i="46"/>
  <c r="K39" i="46"/>
  <c r="K41" i="46"/>
  <c r="K69" i="46"/>
  <c r="K84" i="46"/>
  <c r="K42" i="46"/>
  <c r="K63" i="46"/>
  <c r="K30" i="46"/>
  <c r="K76" i="46"/>
  <c r="K28" i="46"/>
  <c r="K6" i="46"/>
  <c r="K66" i="46"/>
  <c r="K85" i="46"/>
  <c r="K32" i="46"/>
  <c r="K37" i="46"/>
  <c r="K75" i="46"/>
  <c r="K67" i="46"/>
  <c r="K51" i="46"/>
  <c r="K34" i="46"/>
  <c r="K38" i="46"/>
  <c r="K78" i="46"/>
  <c r="K60" i="46"/>
  <c r="K23" i="46"/>
  <c r="K17" i="46"/>
  <c r="K44" i="46"/>
  <c r="K53" i="46"/>
  <c r="K27" i="46"/>
  <c r="K47" i="46"/>
  <c r="K31" i="46"/>
  <c r="K13" i="46"/>
  <c r="K35" i="46"/>
  <c r="K52" i="46"/>
  <c r="K77" i="46"/>
  <c r="K46" i="46"/>
  <c r="K64" i="46"/>
  <c r="K8" i="46"/>
  <c r="K43" i="46"/>
  <c r="K86" i="46"/>
  <c r="K82" i="46"/>
  <c r="K57" i="46"/>
  <c r="K65" i="46"/>
  <c r="K10" i="46"/>
  <c r="K33" i="46"/>
  <c r="K40" i="46"/>
  <c r="K11" i="46"/>
  <c r="K21" i="46"/>
  <c r="K15" i="46"/>
  <c r="K45" i="46"/>
  <c r="K73" i="46"/>
  <c r="K9" i="46"/>
  <c r="K20" i="46"/>
  <c r="K5" i="46"/>
  <c r="K22" i="46"/>
  <c r="K50" i="46"/>
  <c r="F83" i="15"/>
  <c r="F75" i="15"/>
  <c r="F73" i="15"/>
  <c r="Q57" i="1"/>
  <c r="W3" i="46"/>
  <c r="F72" i="15"/>
  <c r="F74" i="15"/>
  <c r="AA92" i="46"/>
  <c r="AA93" i="46" s="1"/>
  <c r="Q92" i="46"/>
  <c r="Q93" i="46" s="1"/>
  <c r="O38" i="46"/>
  <c r="O44" i="46"/>
  <c r="O57" i="46"/>
  <c r="O20" i="46"/>
  <c r="O50" i="46"/>
  <c r="O15" i="46"/>
  <c r="O36" i="46"/>
  <c r="O33" i="46"/>
  <c r="O46" i="46"/>
  <c r="O37" i="46"/>
  <c r="O84" i="46"/>
  <c r="O30" i="46"/>
  <c r="O19" i="46"/>
  <c r="O47" i="46"/>
  <c r="O60" i="46"/>
  <c r="O43" i="46"/>
  <c r="O72" i="46"/>
  <c r="O53" i="46"/>
  <c r="O26" i="46"/>
  <c r="O67" i="46"/>
  <c r="O25" i="46"/>
  <c r="O32" i="46"/>
  <c r="O51" i="46"/>
  <c r="O21" i="46"/>
  <c r="O83" i="46"/>
  <c r="O42" i="46"/>
  <c r="O78" i="46"/>
  <c r="O64" i="46"/>
  <c r="O28" i="46"/>
  <c r="O86" i="46"/>
  <c r="O63" i="46"/>
  <c r="O8" i="46"/>
  <c r="O85" i="46"/>
  <c r="O13" i="46"/>
  <c r="O66" i="46"/>
  <c r="O6" i="46"/>
  <c r="O49" i="46"/>
  <c r="O88" i="46"/>
  <c r="O89" i="46"/>
  <c r="O74" i="46"/>
  <c r="O58" i="46"/>
  <c r="O73" i="46"/>
  <c r="O35" i="46"/>
  <c r="O10" i="46"/>
  <c r="O14" i="46"/>
  <c r="O23" i="46"/>
  <c r="O54" i="46"/>
  <c r="O82" i="46"/>
  <c r="O65" i="46"/>
  <c r="O11" i="46"/>
  <c r="O52" i="46"/>
  <c r="O5" i="46"/>
  <c r="O24" i="46"/>
  <c r="O79" i="46"/>
  <c r="O69" i="46"/>
  <c r="O18" i="46"/>
  <c r="O22" i="46"/>
  <c r="O29" i="46"/>
  <c r="O17" i="46"/>
  <c r="O90" i="46"/>
  <c r="O91" i="46"/>
  <c r="O77" i="46"/>
  <c r="O80" i="46"/>
  <c r="O12" i="46"/>
  <c r="O45" i="46"/>
  <c r="O87" i="46"/>
  <c r="O70" i="46"/>
  <c r="O75" i="46"/>
  <c r="O59" i="46"/>
  <c r="O34" i="46"/>
  <c r="O27" i="46"/>
  <c r="O68" i="46"/>
  <c r="O40" i="46"/>
  <c r="O76" i="46"/>
  <c r="O55" i="46"/>
  <c r="O62" i="46"/>
  <c r="O9" i="46"/>
  <c r="O16" i="46"/>
  <c r="O81" i="46"/>
  <c r="O71" i="46"/>
  <c r="O56" i="46"/>
  <c r="O61" i="46"/>
  <c r="O7" i="46"/>
  <c r="O31" i="46"/>
  <c r="O48" i="46"/>
  <c r="O41" i="46"/>
  <c r="O39" i="46"/>
  <c r="AE87" i="46"/>
  <c r="AE27" i="46"/>
  <c r="AE79" i="46"/>
  <c r="AE5" i="46"/>
  <c r="AE12" i="46"/>
  <c r="AE45" i="46"/>
  <c r="AE73" i="46"/>
  <c r="AE7" i="46"/>
  <c r="AE64" i="46"/>
  <c r="AE38" i="46"/>
  <c r="AE24" i="46"/>
  <c r="AE31" i="46"/>
  <c r="AE50" i="46"/>
  <c r="AE30" i="46"/>
  <c r="AE77" i="46"/>
  <c r="AE83" i="46"/>
  <c r="AE9" i="46"/>
  <c r="AE19" i="46"/>
  <c r="AE75" i="46"/>
  <c r="AE61" i="46"/>
  <c r="AE47" i="46"/>
  <c r="AE68" i="46"/>
  <c r="AE32" i="46"/>
  <c r="AE20" i="46"/>
  <c r="AE55" i="46"/>
  <c r="AE69" i="46"/>
  <c r="AE37" i="46"/>
  <c r="AE71" i="46"/>
  <c r="AE40" i="46"/>
  <c r="AE21" i="46"/>
  <c r="AE10" i="46"/>
  <c r="AE74" i="46"/>
  <c r="AE51" i="46"/>
  <c r="AE89" i="46"/>
  <c r="AE34" i="46"/>
  <c r="AE14" i="46"/>
  <c r="AE60" i="46"/>
  <c r="AE22" i="46"/>
  <c r="AE29" i="46"/>
  <c r="AE81" i="46"/>
  <c r="AE46" i="46"/>
  <c r="AE35" i="46"/>
  <c r="AE84" i="46"/>
  <c r="AE63" i="46"/>
  <c r="AE44" i="46"/>
  <c r="AE57" i="46"/>
  <c r="AE26" i="46"/>
  <c r="AE49" i="46"/>
  <c r="AE23" i="46"/>
  <c r="AE70" i="46"/>
  <c r="AE48" i="46"/>
  <c r="AE33" i="46"/>
  <c r="AE43" i="46"/>
  <c r="AE28" i="46"/>
  <c r="AE15" i="46"/>
  <c r="AE59" i="46"/>
  <c r="AE85" i="46"/>
  <c r="AE16" i="46"/>
  <c r="AE72" i="46"/>
  <c r="AE91" i="46"/>
  <c r="AE13" i="46"/>
  <c r="AE6" i="46"/>
  <c r="AE88" i="46"/>
  <c r="AE86" i="46"/>
  <c r="AE42" i="46"/>
  <c r="AE25" i="46"/>
  <c r="AE18" i="46"/>
  <c r="AE53" i="46"/>
  <c r="AE54" i="46"/>
  <c r="AE52" i="46"/>
  <c r="AE65" i="46"/>
  <c r="AE36" i="46"/>
  <c r="AE11" i="46"/>
  <c r="AE66" i="46"/>
  <c r="AE82" i="46"/>
  <c r="AE78" i="46"/>
  <c r="AE90" i="46"/>
  <c r="AE58" i="46"/>
  <c r="AE41" i="46"/>
  <c r="AE17" i="46"/>
  <c r="AE8" i="46"/>
  <c r="AE56" i="46"/>
  <c r="AE76" i="46"/>
  <c r="AE67" i="46"/>
  <c r="AE62" i="46"/>
  <c r="AE39" i="46"/>
  <c r="AE80" i="46"/>
  <c r="F72" i="38"/>
  <c r="F73" i="32"/>
  <c r="F72" i="32"/>
  <c r="F75" i="32"/>
  <c r="F83" i="32"/>
  <c r="F74" i="32"/>
  <c r="AC57" i="1"/>
  <c r="Y92" i="46"/>
  <c r="Y93" i="46" s="1"/>
  <c r="AK8" i="46"/>
  <c r="AK83" i="46"/>
  <c r="AK70" i="46"/>
  <c r="AK22" i="46"/>
  <c r="AK19" i="46"/>
  <c r="AK5" i="46"/>
  <c r="AK75" i="46"/>
  <c r="AK32" i="46"/>
  <c r="AK11" i="46"/>
  <c r="AK57" i="46"/>
  <c r="AK41" i="46"/>
  <c r="AK87" i="46"/>
  <c r="AK48" i="46"/>
  <c r="AK30" i="46"/>
  <c r="AK31" i="46"/>
  <c r="AK85" i="46"/>
  <c r="AK78" i="46"/>
  <c r="AK39" i="46"/>
  <c r="AK53" i="46"/>
  <c r="AK38" i="46"/>
  <c r="AK13" i="46"/>
  <c r="AK80" i="46"/>
  <c r="AK16" i="46"/>
  <c r="AK51" i="46"/>
  <c r="AK55" i="46"/>
  <c r="AK79" i="46"/>
  <c r="AK34" i="46"/>
  <c r="AK45" i="46"/>
  <c r="AK50" i="46"/>
  <c r="AK84" i="46"/>
  <c r="AK81" i="46"/>
  <c r="AK10" i="46"/>
  <c r="AK54" i="46"/>
  <c r="AK18" i="46"/>
  <c r="AK46" i="46"/>
  <c r="AK62" i="46"/>
  <c r="AK29" i="46"/>
  <c r="AK21" i="46"/>
  <c r="AK35" i="46"/>
  <c r="AK72" i="46"/>
  <c r="AK74" i="46"/>
  <c r="AK26" i="46"/>
  <c r="AK49" i="46"/>
  <c r="AK25" i="46"/>
  <c r="AK43" i="46"/>
  <c r="AK56" i="46"/>
  <c r="AK73" i="46"/>
  <c r="AK28" i="46"/>
  <c r="AK86" i="46"/>
  <c r="AK59" i="46"/>
  <c r="AK67" i="46"/>
  <c r="AK61" i="46"/>
  <c r="AK68" i="46"/>
  <c r="AK77" i="46"/>
  <c r="AK52" i="46"/>
  <c r="AK20" i="46"/>
  <c r="AK24" i="46"/>
  <c r="AK90" i="46"/>
  <c r="AK44" i="46"/>
  <c r="AK23" i="46"/>
  <c r="AK88" i="46"/>
  <c r="AK66" i="46"/>
  <c r="AK76" i="46"/>
  <c r="AK60" i="46"/>
  <c r="AK58" i="46"/>
  <c r="AK69" i="46"/>
  <c r="AK65" i="46"/>
  <c r="AK15" i="46"/>
  <c r="AK91" i="46"/>
  <c r="AK7" i="46"/>
  <c r="AK82" i="46"/>
  <c r="AK33" i="46"/>
  <c r="AK36" i="46"/>
  <c r="AK37" i="46"/>
  <c r="AK64" i="46"/>
  <c r="AK40" i="46"/>
  <c r="AK47" i="46"/>
  <c r="AK89" i="46"/>
  <c r="AK63" i="46"/>
  <c r="AK9" i="46"/>
  <c r="AK6" i="46"/>
  <c r="AK12" i="46"/>
  <c r="AK71" i="46"/>
  <c r="AK27" i="46"/>
  <c r="AK42" i="46"/>
  <c r="AK14" i="46"/>
  <c r="AK17" i="46"/>
  <c r="F86" i="13"/>
  <c r="O58" i="1"/>
  <c r="U15" i="46"/>
  <c r="U58" i="46"/>
  <c r="U63" i="46"/>
  <c r="U30" i="46"/>
  <c r="U78" i="46"/>
  <c r="U70" i="46"/>
  <c r="U86" i="46"/>
  <c r="U17" i="46"/>
  <c r="U12" i="46"/>
  <c r="U26" i="46"/>
  <c r="U28" i="46"/>
  <c r="U64" i="46"/>
  <c r="U59" i="46"/>
  <c r="U90" i="46"/>
  <c r="U24" i="46"/>
  <c r="U35" i="46"/>
  <c r="U32" i="46"/>
  <c r="U16" i="46"/>
  <c r="U44" i="46"/>
  <c r="U81" i="46"/>
  <c r="U45" i="46"/>
  <c r="U40" i="46"/>
  <c r="U76" i="46"/>
  <c r="U61" i="46"/>
  <c r="U14" i="46"/>
  <c r="U56" i="46"/>
  <c r="U51" i="46"/>
  <c r="U27" i="46"/>
  <c r="U13" i="46"/>
  <c r="U65" i="46"/>
  <c r="U22" i="46"/>
  <c r="U36" i="46"/>
  <c r="U53" i="46"/>
  <c r="U25" i="46"/>
  <c r="U21" i="46"/>
  <c r="U87" i="46"/>
  <c r="U79" i="46"/>
  <c r="U18" i="46"/>
  <c r="U75" i="46"/>
  <c r="U39" i="46"/>
  <c r="U7" i="46"/>
  <c r="U66" i="46"/>
  <c r="U10" i="46"/>
  <c r="U23" i="46"/>
  <c r="U60" i="46"/>
  <c r="U6" i="46"/>
  <c r="U62" i="46"/>
  <c r="U20" i="46"/>
  <c r="U19" i="46"/>
  <c r="U84" i="46"/>
  <c r="U72" i="46"/>
  <c r="U33" i="46"/>
  <c r="U82" i="46"/>
  <c r="U85" i="46"/>
  <c r="U29" i="46"/>
  <c r="U5" i="46"/>
  <c r="U69" i="46"/>
  <c r="U71" i="46"/>
  <c r="U31" i="46"/>
  <c r="U73" i="46"/>
  <c r="U37" i="46"/>
  <c r="U54" i="46"/>
  <c r="U50" i="46"/>
  <c r="U34" i="46"/>
  <c r="U43" i="46"/>
  <c r="U89" i="46"/>
  <c r="U55" i="46"/>
  <c r="U47" i="46"/>
  <c r="U8" i="46"/>
  <c r="U11" i="46"/>
  <c r="U48" i="46"/>
  <c r="U88" i="46"/>
  <c r="U38" i="46"/>
  <c r="U9" i="46"/>
  <c r="U67" i="46"/>
  <c r="U74" i="46"/>
  <c r="U77" i="46"/>
  <c r="U68" i="46"/>
  <c r="U52" i="46"/>
  <c r="U91" i="46"/>
  <c r="U42" i="46"/>
  <c r="U57" i="46"/>
  <c r="U46" i="46"/>
  <c r="U80" i="46"/>
  <c r="U41" i="46"/>
  <c r="U49" i="46"/>
  <c r="U83" i="46"/>
  <c r="V58" i="1"/>
  <c r="F86" i="25"/>
  <c r="F72" i="18"/>
  <c r="F75" i="18"/>
  <c r="F73" i="18"/>
  <c r="AC3" i="46"/>
  <c r="F74" i="18"/>
  <c r="F83" i="18"/>
  <c r="T57" i="1"/>
  <c r="M58" i="1"/>
  <c r="F86" i="11"/>
  <c r="AO92" i="46"/>
  <c r="AO93" i="46" s="1"/>
  <c r="AH58" i="1"/>
  <c r="F86" i="37"/>
  <c r="AG35" i="46"/>
  <c r="AG33" i="46"/>
  <c r="AG39" i="46"/>
  <c r="AG12" i="46"/>
  <c r="AG86" i="46"/>
  <c r="AG25" i="46"/>
  <c r="AG29" i="46"/>
  <c r="AG32" i="46"/>
  <c r="AG55" i="46"/>
  <c r="AG42" i="46"/>
  <c r="AG84" i="46"/>
  <c r="AG22" i="46"/>
  <c r="AG57" i="46"/>
  <c r="AG53" i="46"/>
  <c r="AG21" i="46"/>
  <c r="AG9" i="46"/>
  <c r="AG41" i="46"/>
  <c r="AG76" i="46"/>
  <c r="AG49" i="46"/>
  <c r="AG72" i="46"/>
  <c r="AG36" i="46"/>
  <c r="AG27" i="46"/>
  <c r="AG31" i="46"/>
  <c r="AG90" i="46"/>
  <c r="AG87" i="46"/>
  <c r="AG37" i="46"/>
  <c r="AG17" i="46"/>
  <c r="AG88" i="46"/>
  <c r="AG7" i="46"/>
  <c r="AG11" i="46"/>
  <c r="AG91" i="46"/>
  <c r="AG28" i="46"/>
  <c r="AG73" i="46"/>
  <c r="AG56" i="46"/>
  <c r="AG45" i="46"/>
  <c r="AG24" i="46"/>
  <c r="AG62" i="46"/>
  <c r="AG13" i="46"/>
  <c r="AG5" i="46"/>
  <c r="AG26" i="46"/>
  <c r="AG85" i="46"/>
  <c r="AG71" i="46"/>
  <c r="AG30" i="46"/>
  <c r="AG82" i="46"/>
  <c r="AG77" i="46"/>
  <c r="AG58" i="46"/>
  <c r="AG18" i="46"/>
  <c r="AG89" i="46"/>
  <c r="AG44" i="46"/>
  <c r="AG38" i="46"/>
  <c r="AG40" i="46"/>
  <c r="AG54" i="46"/>
  <c r="AG48" i="46"/>
  <c r="AG65" i="46"/>
  <c r="AG66" i="46"/>
  <c r="AG16" i="46"/>
  <c r="AG79" i="46"/>
  <c r="AG78" i="46"/>
  <c r="AG80" i="46"/>
  <c r="AG8" i="46"/>
  <c r="AG19" i="46"/>
  <c r="AG67" i="46"/>
  <c r="AG47" i="46"/>
  <c r="AG60" i="46"/>
  <c r="AG81" i="46"/>
  <c r="AG61" i="46"/>
  <c r="AG20" i="46"/>
  <c r="AG46" i="46"/>
  <c r="AG75" i="46"/>
  <c r="AG14" i="46"/>
  <c r="AG68" i="46"/>
  <c r="AG6" i="46"/>
  <c r="AG63" i="46"/>
  <c r="AG34" i="46"/>
  <c r="AG74" i="46"/>
  <c r="AG10" i="46"/>
  <c r="AG64" i="46"/>
  <c r="AG59" i="46"/>
  <c r="AG50" i="46"/>
  <c r="AG83" i="46"/>
  <c r="AG70" i="46"/>
  <c r="AG43" i="46"/>
  <c r="AG69" i="46"/>
  <c r="AG23" i="46"/>
  <c r="AG52" i="46"/>
  <c r="AG51" i="46"/>
  <c r="AG15" i="46"/>
  <c r="F74" i="28"/>
  <c r="F73" i="28"/>
  <c r="F83" i="28"/>
  <c r="Y57" i="1"/>
  <c r="F72" i="28"/>
  <c r="AM3" i="46"/>
  <c r="F75" i="28"/>
  <c r="F74" i="35"/>
  <c r="F72" i="35"/>
  <c r="AF57" i="1"/>
  <c r="F83" i="35"/>
  <c r="F75" i="35"/>
  <c r="F73" i="35"/>
  <c r="S81" i="46"/>
  <c r="S49" i="46"/>
  <c r="S87" i="46"/>
  <c r="S6" i="46"/>
  <c r="S37" i="46"/>
  <c r="S88" i="46"/>
  <c r="S63" i="46"/>
  <c r="S90" i="46"/>
  <c r="S70" i="46"/>
  <c r="S56" i="46"/>
  <c r="S76" i="46"/>
  <c r="S78" i="46"/>
  <c r="S46" i="46"/>
  <c r="S21" i="46"/>
  <c r="S85" i="46"/>
  <c r="S32" i="46"/>
  <c r="S42" i="46"/>
  <c r="S47" i="46"/>
  <c r="S84" i="46"/>
  <c r="S28" i="46"/>
  <c r="S7" i="46"/>
  <c r="S39" i="46"/>
  <c r="S20" i="46"/>
  <c r="S13" i="46"/>
  <c r="S26" i="46"/>
  <c r="S75" i="46"/>
  <c r="S50" i="46"/>
  <c r="S61" i="46"/>
  <c r="S34" i="46"/>
  <c r="S30" i="46"/>
  <c r="S60" i="46"/>
  <c r="S51" i="46"/>
  <c r="S11" i="46"/>
  <c r="S83" i="46"/>
  <c r="S68" i="46"/>
  <c r="S41" i="46"/>
  <c r="S89" i="46"/>
  <c r="S10" i="46"/>
  <c r="S54" i="46"/>
  <c r="S91" i="46"/>
  <c r="S82" i="46"/>
  <c r="S72" i="46"/>
  <c r="S80" i="46"/>
  <c r="S74" i="46"/>
  <c r="S59" i="46"/>
  <c r="S48" i="46"/>
  <c r="S31" i="46"/>
  <c r="S55" i="46"/>
  <c r="S77" i="46"/>
  <c r="S18" i="46"/>
  <c r="S65" i="46"/>
  <c r="S35" i="46"/>
  <c r="S67" i="46"/>
  <c r="S29" i="46"/>
  <c r="S73" i="46"/>
  <c r="S19" i="46"/>
  <c r="S9" i="46"/>
  <c r="S57" i="46"/>
  <c r="S14" i="46"/>
  <c r="S44" i="46"/>
  <c r="S38" i="46"/>
  <c r="S16" i="46"/>
  <c r="S71" i="46"/>
  <c r="S12" i="46"/>
  <c r="S22" i="46"/>
  <c r="S23" i="46"/>
  <c r="S58" i="46"/>
  <c r="S40" i="46"/>
  <c r="S45" i="46"/>
  <c r="S8" i="46"/>
  <c r="S43" i="46"/>
  <c r="S52" i="46"/>
  <c r="S69" i="46"/>
  <c r="S62" i="46"/>
  <c r="S27" i="46"/>
  <c r="S24" i="46"/>
  <c r="S53" i="46"/>
  <c r="S36" i="46"/>
  <c r="S17" i="46"/>
  <c r="S86" i="46"/>
  <c r="S33" i="46"/>
  <c r="S79" i="46"/>
  <c r="S25" i="46"/>
  <c r="S64" i="46"/>
  <c r="S66" i="46"/>
  <c r="S15" i="46"/>
  <c r="S5" i="46"/>
  <c r="F86" i="36"/>
  <c r="AG58" i="1"/>
  <c r="P58" i="1"/>
  <c r="F86" i="14"/>
  <c r="AK58" i="1"/>
  <c r="F86" i="40"/>
  <c r="F86" i="9"/>
  <c r="K58" i="1"/>
  <c r="F86" i="19"/>
  <c r="U58" i="1"/>
  <c r="X58" i="1"/>
  <c r="F86" i="27"/>
  <c r="AI92" i="46"/>
  <c r="AI93" i="46" s="1"/>
  <c r="F86" i="44"/>
  <c r="AO58" i="1"/>
  <c r="M92" i="46"/>
  <c r="M93" i="46" s="1"/>
  <c r="F74" i="7"/>
  <c r="F83" i="7"/>
  <c r="F86" i="7" s="1"/>
  <c r="F75" i="7"/>
  <c r="I57" i="1"/>
  <c r="F73" i="7"/>
  <c r="G3" i="46"/>
  <c r="G52" i="46" s="1"/>
  <c r="E25" i="46"/>
  <c r="E13" i="46"/>
  <c r="E50" i="46"/>
  <c r="E32" i="46"/>
  <c r="E6" i="46"/>
  <c r="E16" i="46"/>
  <c r="E11" i="46"/>
  <c r="E59" i="46"/>
  <c r="E64" i="46"/>
  <c r="E38" i="46"/>
  <c r="E66" i="46"/>
  <c r="E49" i="46"/>
  <c r="E33" i="46"/>
  <c r="E58" i="46"/>
  <c r="E24" i="46"/>
  <c r="E43" i="46"/>
  <c r="E44" i="46"/>
  <c r="E89" i="46"/>
  <c r="C16" i="46"/>
  <c r="E90" i="46"/>
  <c r="E75" i="46"/>
  <c r="E69" i="46"/>
  <c r="E74" i="46"/>
  <c r="E56" i="46"/>
  <c r="E83" i="46"/>
  <c r="E67" i="46"/>
  <c r="E81" i="46"/>
  <c r="E70" i="46"/>
  <c r="E27" i="46"/>
  <c r="E10" i="46"/>
  <c r="E53" i="46"/>
  <c r="E60" i="46"/>
  <c r="E82" i="46"/>
  <c r="E91" i="46"/>
  <c r="E21" i="46"/>
  <c r="E39" i="46"/>
  <c r="E45" i="46"/>
  <c r="E41" i="46"/>
  <c r="F86" i="8"/>
  <c r="E47" i="46"/>
  <c r="E55" i="46"/>
  <c r="E54" i="46"/>
  <c r="E57" i="46"/>
  <c r="E42" i="46"/>
  <c r="E84" i="46"/>
  <c r="E63" i="46"/>
  <c r="E65" i="46"/>
  <c r="E15" i="46"/>
  <c r="E62" i="46"/>
  <c r="E34" i="46"/>
  <c r="E14" i="46"/>
  <c r="E7" i="46"/>
  <c r="E79" i="46"/>
  <c r="E61" i="46"/>
  <c r="E72" i="46"/>
  <c r="E17" i="46"/>
  <c r="E23" i="46"/>
  <c r="E88" i="46"/>
  <c r="E78" i="46"/>
  <c r="E36" i="46"/>
  <c r="E73" i="46"/>
  <c r="E71" i="46"/>
  <c r="E37" i="46"/>
  <c r="E51" i="46"/>
  <c r="E28" i="46"/>
  <c r="E80" i="46"/>
  <c r="E22" i="46"/>
  <c r="H58" i="1"/>
  <c r="E77" i="46"/>
  <c r="E5" i="46"/>
  <c r="E8" i="46"/>
  <c r="E87" i="46"/>
  <c r="E48" i="46"/>
  <c r="E29" i="46"/>
  <c r="E9" i="46"/>
  <c r="E18" i="46"/>
  <c r="E19" i="46"/>
  <c r="E52" i="46"/>
  <c r="E86" i="46"/>
  <c r="E35" i="46"/>
  <c r="E30" i="46"/>
  <c r="E31" i="46"/>
  <c r="E68" i="46"/>
  <c r="E26" i="46"/>
  <c r="E46" i="46"/>
  <c r="E40" i="46"/>
  <c r="E20" i="46"/>
  <c r="E85" i="46"/>
  <c r="E12" i="46"/>
  <c r="C6" i="46"/>
  <c r="C82" i="46"/>
  <c r="C85" i="46"/>
  <c r="C70" i="46"/>
  <c r="C41" i="46"/>
  <c r="C14" i="46"/>
  <c r="G80" i="46"/>
  <c r="I92" i="46"/>
  <c r="I93" i="46" s="1"/>
  <c r="F83" i="38" l="1"/>
  <c r="F86" i="38" s="1"/>
  <c r="F75" i="38"/>
  <c r="AQ92" i="46"/>
  <c r="AQ93" i="46" s="1"/>
  <c r="F74" i="38"/>
  <c r="AI57" i="1"/>
  <c r="C15" i="46"/>
  <c r="C21" i="46"/>
  <c r="C34" i="46"/>
  <c r="C52" i="46"/>
  <c r="C56" i="46"/>
  <c r="C86" i="46"/>
  <c r="C20" i="46"/>
  <c r="C44" i="46"/>
  <c r="C30" i="46"/>
  <c r="C10" i="46"/>
  <c r="C76" i="46"/>
  <c r="C63" i="46"/>
  <c r="C46" i="46"/>
  <c r="C49" i="46"/>
  <c r="C47" i="46"/>
  <c r="C87" i="46"/>
  <c r="C59" i="46"/>
  <c r="C31" i="46"/>
  <c r="C12" i="46"/>
  <c r="C75" i="46"/>
  <c r="C27" i="46"/>
  <c r="C83" i="46"/>
  <c r="C79" i="46"/>
  <c r="C33" i="46"/>
  <c r="C28" i="46"/>
  <c r="C40" i="46"/>
  <c r="C24" i="46"/>
  <c r="C9" i="46"/>
  <c r="C50" i="46"/>
  <c r="C61" i="46"/>
  <c r="C54" i="46"/>
  <c r="C26" i="46"/>
  <c r="C69" i="46"/>
  <c r="C81" i="46"/>
  <c r="C17" i="46"/>
  <c r="C39" i="46"/>
  <c r="C90" i="46"/>
  <c r="C67" i="46"/>
  <c r="C32" i="46"/>
  <c r="C77" i="46"/>
  <c r="C65" i="46"/>
  <c r="C53" i="46"/>
  <c r="C62" i="46"/>
  <c r="C71" i="46"/>
  <c r="C60" i="46"/>
  <c r="C5" i="46"/>
  <c r="C89" i="46"/>
  <c r="C38" i="46"/>
  <c r="C72" i="46"/>
  <c r="C35" i="46"/>
  <c r="C68" i="46"/>
  <c r="C43" i="46"/>
  <c r="C64" i="46"/>
  <c r="C36" i="46"/>
  <c r="C78" i="46"/>
  <c r="C84" i="46"/>
  <c r="C80" i="46"/>
  <c r="C19" i="46"/>
  <c r="C58" i="46"/>
  <c r="C13" i="46"/>
  <c r="C23" i="46"/>
  <c r="C25" i="46"/>
  <c r="C48" i="46"/>
  <c r="C18" i="46"/>
  <c r="C88" i="46"/>
  <c r="C57" i="46"/>
  <c r="C45" i="46"/>
  <c r="C29" i="46"/>
  <c r="C37" i="46"/>
  <c r="C74" i="46"/>
  <c r="C42" i="46"/>
  <c r="C8" i="46"/>
  <c r="C22" i="46"/>
  <c r="C51" i="46"/>
  <c r="C73" i="46"/>
  <c r="C91" i="46"/>
  <c r="C55" i="46"/>
  <c r="C11" i="46"/>
  <c r="C66" i="46"/>
  <c r="G21" i="46"/>
  <c r="F86" i="2"/>
  <c r="S92" i="46"/>
  <c r="S93" i="46" s="1"/>
  <c r="U92" i="46"/>
  <c r="U93" i="46" s="1"/>
  <c r="K92" i="46"/>
  <c r="K93" i="46" s="1"/>
  <c r="F86" i="35"/>
  <c r="AF58" i="1"/>
  <c r="Y58" i="1"/>
  <c r="F86" i="28"/>
  <c r="T58" i="1"/>
  <c r="F86" i="18"/>
  <c r="O92" i="46"/>
  <c r="O93" i="46" s="1"/>
  <c r="W88" i="46"/>
  <c r="W78" i="46"/>
  <c r="W32" i="46"/>
  <c r="W23" i="46"/>
  <c r="W27" i="46"/>
  <c r="W80" i="46"/>
  <c r="W21" i="46"/>
  <c r="W25" i="46"/>
  <c r="W85" i="46"/>
  <c r="W33" i="46"/>
  <c r="W43" i="46"/>
  <c r="W17" i="46"/>
  <c r="W70" i="46"/>
  <c r="W29" i="46"/>
  <c r="W75" i="46"/>
  <c r="W57" i="46"/>
  <c r="W14" i="46"/>
  <c r="W28" i="46"/>
  <c r="W63" i="46"/>
  <c r="W91" i="46"/>
  <c r="W82" i="46"/>
  <c r="W48" i="46"/>
  <c r="W40" i="46"/>
  <c r="W38" i="46"/>
  <c r="W52" i="46"/>
  <c r="W31" i="46"/>
  <c r="W45" i="46"/>
  <c r="W61" i="46"/>
  <c r="W84" i="46"/>
  <c r="W76" i="46"/>
  <c r="W18" i="46"/>
  <c r="W6" i="46"/>
  <c r="W54" i="46"/>
  <c r="W13" i="46"/>
  <c r="W86" i="46"/>
  <c r="W49" i="46"/>
  <c r="W22" i="46"/>
  <c r="W67" i="46"/>
  <c r="W81" i="46"/>
  <c r="W58" i="46"/>
  <c r="W72" i="46"/>
  <c r="W24" i="46"/>
  <c r="W34" i="46"/>
  <c r="W11" i="46"/>
  <c r="W46" i="46"/>
  <c r="W79" i="46"/>
  <c r="W15" i="46"/>
  <c r="W30" i="46"/>
  <c r="W77" i="46"/>
  <c r="W69" i="46"/>
  <c r="W68" i="46"/>
  <c r="W20" i="46"/>
  <c r="W51" i="46"/>
  <c r="W19" i="46"/>
  <c r="W42" i="46"/>
  <c r="W56" i="46"/>
  <c r="W36" i="46"/>
  <c r="W73" i="46"/>
  <c r="W37" i="46"/>
  <c r="W87" i="46"/>
  <c r="W59" i="46"/>
  <c r="W90" i="46"/>
  <c r="W83" i="46"/>
  <c r="W44" i="46"/>
  <c r="W62" i="46"/>
  <c r="W12" i="46"/>
  <c r="W50" i="46"/>
  <c r="W65" i="46"/>
  <c r="W74" i="46"/>
  <c r="W71" i="46"/>
  <c r="W26" i="46"/>
  <c r="W9" i="46"/>
  <c r="W41" i="46"/>
  <c r="W60" i="46"/>
  <c r="W10" i="46"/>
  <c r="W16" i="46"/>
  <c r="W35" i="46"/>
  <c r="W8" i="46"/>
  <c r="W7" i="46"/>
  <c r="W53" i="46"/>
  <c r="W55" i="46"/>
  <c r="W89" i="46"/>
  <c r="W64" i="46"/>
  <c r="W39" i="46"/>
  <c r="W5" i="46"/>
  <c r="W47" i="46"/>
  <c r="W66" i="46"/>
  <c r="AE92" i="46"/>
  <c r="AE93" i="46" s="1"/>
  <c r="AC86" i="46"/>
  <c r="AC22" i="46"/>
  <c r="AC72" i="46"/>
  <c r="AC19" i="46"/>
  <c r="AC49" i="46"/>
  <c r="AC16" i="46"/>
  <c r="AC69" i="46"/>
  <c r="AC33" i="46"/>
  <c r="AC90" i="46"/>
  <c r="AC67" i="46"/>
  <c r="AC66" i="46"/>
  <c r="AC35" i="46"/>
  <c r="AC43" i="46"/>
  <c r="AC18" i="46"/>
  <c r="AC77" i="46"/>
  <c r="AC81" i="46"/>
  <c r="AC53" i="46"/>
  <c r="AC27" i="46"/>
  <c r="AC41" i="46"/>
  <c r="AC45" i="46"/>
  <c r="AC44" i="46"/>
  <c r="AC6" i="46"/>
  <c r="AC42" i="46"/>
  <c r="AC87" i="46"/>
  <c r="AC32" i="46"/>
  <c r="AC48" i="46"/>
  <c r="AC54" i="46"/>
  <c r="AC30" i="46"/>
  <c r="AC62" i="46"/>
  <c r="AC57" i="46"/>
  <c r="AC89" i="46"/>
  <c r="AC70" i="46"/>
  <c r="AC29" i="46"/>
  <c r="AC5" i="46"/>
  <c r="AC50" i="46"/>
  <c r="AC37" i="46"/>
  <c r="AC15" i="46"/>
  <c r="AC61" i="46"/>
  <c r="AC79" i="46"/>
  <c r="AC71" i="46"/>
  <c r="AC36" i="46"/>
  <c r="AC38" i="46"/>
  <c r="AC59" i="46"/>
  <c r="AC7" i="46"/>
  <c r="AC52" i="46"/>
  <c r="AC23" i="46"/>
  <c r="AC55" i="46"/>
  <c r="AC39" i="46"/>
  <c r="AC51" i="46"/>
  <c r="AC83" i="46"/>
  <c r="AC20" i="46"/>
  <c r="AC12" i="46"/>
  <c r="AC25" i="46"/>
  <c r="AC9" i="46"/>
  <c r="AC26" i="46"/>
  <c r="AC11" i="46"/>
  <c r="AC13" i="46"/>
  <c r="AC46" i="46"/>
  <c r="AC31" i="46"/>
  <c r="AC65" i="46"/>
  <c r="AC60" i="46"/>
  <c r="AC28" i="46"/>
  <c r="AC91" i="46"/>
  <c r="AC64" i="46"/>
  <c r="AC82" i="46"/>
  <c r="AC8" i="46"/>
  <c r="AC68" i="46"/>
  <c r="AC73" i="46"/>
  <c r="AC24" i="46"/>
  <c r="AC76" i="46"/>
  <c r="AC14" i="46"/>
  <c r="AC21" i="46"/>
  <c r="AC63" i="46"/>
  <c r="AC88" i="46"/>
  <c r="AC80" i="46"/>
  <c r="AC58" i="46"/>
  <c r="AC85" i="46"/>
  <c r="AC78" i="46"/>
  <c r="AC10" i="46"/>
  <c r="AC74" i="46"/>
  <c r="AC56" i="46"/>
  <c r="AC34" i="46"/>
  <c r="AC17" i="46"/>
  <c r="AC40" i="46"/>
  <c r="AC47" i="46"/>
  <c r="AC75" i="46"/>
  <c r="AC84" i="46"/>
  <c r="AK92" i="46"/>
  <c r="AK93" i="46" s="1"/>
  <c r="AG92" i="46"/>
  <c r="AG93" i="46" s="1"/>
  <c r="AC58" i="1"/>
  <c r="F86" i="32"/>
  <c r="F86" i="15"/>
  <c r="Q58" i="1"/>
  <c r="AM50" i="46"/>
  <c r="AM63" i="46"/>
  <c r="AM77" i="46"/>
  <c r="AM22" i="46"/>
  <c r="AM42" i="46"/>
  <c r="AM19" i="46"/>
  <c r="AM21" i="46"/>
  <c r="AM13" i="46"/>
  <c r="AM39" i="46"/>
  <c r="AM70" i="46"/>
  <c r="AM91" i="46"/>
  <c r="AM61" i="46"/>
  <c r="AM6" i="46"/>
  <c r="AM53" i="46"/>
  <c r="AM18" i="46"/>
  <c r="AM7" i="46"/>
  <c r="AM32" i="46"/>
  <c r="AM10" i="46"/>
  <c r="AM33" i="46"/>
  <c r="AM72" i="46"/>
  <c r="AM30" i="46"/>
  <c r="AM25" i="46"/>
  <c r="AM85" i="46"/>
  <c r="AM47" i="46"/>
  <c r="AM17" i="46"/>
  <c r="AM49" i="46"/>
  <c r="AM87" i="46"/>
  <c r="AM83" i="46"/>
  <c r="AM57" i="46"/>
  <c r="AM27" i="46"/>
  <c r="AM16" i="46"/>
  <c r="AM78" i="46"/>
  <c r="AM73" i="46"/>
  <c r="AM59" i="46"/>
  <c r="AM24" i="46"/>
  <c r="AM11" i="46"/>
  <c r="AM56" i="46"/>
  <c r="AM84" i="46"/>
  <c r="AM90" i="46"/>
  <c r="AM54" i="46"/>
  <c r="AM20" i="46"/>
  <c r="AM75" i="46"/>
  <c r="AM66" i="46"/>
  <c r="AM88" i="46"/>
  <c r="AM38" i="46"/>
  <c r="AM89" i="46"/>
  <c r="AM29" i="46"/>
  <c r="AM69" i="46"/>
  <c r="AM55" i="46"/>
  <c r="AM28" i="46"/>
  <c r="AM31" i="46"/>
  <c r="AM58" i="46"/>
  <c r="AM23" i="46"/>
  <c r="AM41" i="46"/>
  <c r="AM12" i="46"/>
  <c r="AM82" i="46"/>
  <c r="AM26" i="46"/>
  <c r="AM64" i="46"/>
  <c r="AM15" i="46"/>
  <c r="AM62" i="46"/>
  <c r="AM8" i="46"/>
  <c r="AM76" i="46"/>
  <c r="AM14" i="46"/>
  <c r="AM46" i="46"/>
  <c r="AM40" i="46"/>
  <c r="AM5" i="46"/>
  <c r="AM81" i="46"/>
  <c r="AM68" i="46"/>
  <c r="AM86" i="46"/>
  <c r="AM51" i="46"/>
  <c r="AM36" i="46"/>
  <c r="AM79" i="46"/>
  <c r="AM35" i="46"/>
  <c r="AM65" i="46"/>
  <c r="AM45" i="46"/>
  <c r="AM71" i="46"/>
  <c r="AM9" i="46"/>
  <c r="AM80" i="46"/>
  <c r="AM43" i="46"/>
  <c r="AM34" i="46"/>
  <c r="AM67" i="46"/>
  <c r="AM52" i="46"/>
  <c r="AM37" i="46"/>
  <c r="AM74" i="46"/>
  <c r="AM60" i="46"/>
  <c r="AM48" i="46"/>
  <c r="AM44" i="46"/>
  <c r="I58" i="1"/>
  <c r="G11" i="46"/>
  <c r="G56" i="46"/>
  <c r="G7" i="46"/>
  <c r="G25" i="46"/>
  <c r="G23" i="46"/>
  <c r="G19" i="46"/>
  <c r="G43" i="46"/>
  <c r="G37" i="46"/>
  <c r="G39" i="46"/>
  <c r="G18" i="46"/>
  <c r="G26" i="46"/>
  <c r="G36" i="46"/>
  <c r="G85" i="46"/>
  <c r="G47" i="46"/>
  <c r="G44" i="46"/>
  <c r="G12" i="46"/>
  <c r="G48" i="46"/>
  <c r="G45" i="46"/>
  <c r="G70" i="46"/>
  <c r="G46" i="46"/>
  <c r="G91" i="46"/>
  <c r="G5" i="46"/>
  <c r="G64" i="46"/>
  <c r="G29" i="46"/>
  <c r="G86" i="46"/>
  <c r="G31" i="46"/>
  <c r="G74" i="46"/>
  <c r="G27" i="46"/>
  <c r="G55" i="46"/>
  <c r="G61" i="46"/>
  <c r="G81" i="46"/>
  <c r="G42" i="46"/>
  <c r="G8" i="46"/>
  <c r="G13" i="46"/>
  <c r="G84" i="46"/>
  <c r="G20" i="46"/>
  <c r="G79" i="46"/>
  <c r="G33" i="46"/>
  <c r="G75" i="46"/>
  <c r="G71" i="46"/>
  <c r="G59" i="46"/>
  <c r="G65" i="46"/>
  <c r="G76" i="46"/>
  <c r="G87" i="46"/>
  <c r="G53" i="46"/>
  <c r="G38" i="46"/>
  <c r="G22" i="46"/>
  <c r="G24" i="46"/>
  <c r="G78" i="46"/>
  <c r="G6" i="46"/>
  <c r="G60" i="46"/>
  <c r="G77" i="46"/>
  <c r="G54" i="46"/>
  <c r="G30" i="46"/>
  <c r="G40" i="46"/>
  <c r="G89" i="46"/>
  <c r="G15" i="46"/>
  <c r="G35" i="46"/>
  <c r="G63" i="46"/>
  <c r="G57" i="46"/>
  <c r="G17" i="46"/>
  <c r="G62" i="46"/>
  <c r="G49" i="46"/>
  <c r="G83" i="46"/>
  <c r="G67" i="46"/>
  <c r="G14" i="46"/>
  <c r="G50" i="46"/>
  <c r="G9" i="46"/>
  <c r="G34" i="46"/>
  <c r="G66" i="46"/>
  <c r="G58" i="46"/>
  <c r="G72" i="46"/>
  <c r="G10" i="46"/>
  <c r="G68" i="46"/>
  <c r="G16" i="46"/>
  <c r="G69" i="46"/>
  <c r="G88" i="46"/>
  <c r="G82" i="46"/>
  <c r="G73" i="46"/>
  <c r="G51" i="46"/>
  <c r="G28" i="46"/>
  <c r="G90" i="46"/>
  <c r="G32" i="46"/>
  <c r="G41" i="46"/>
  <c r="E92" i="46"/>
  <c r="E93" i="46" s="1"/>
  <c r="AS24" i="46" l="1"/>
  <c r="AI58" i="1"/>
  <c r="B43" i="1" s="1"/>
  <c r="B45" i="1" s="1"/>
  <c r="B46" i="1" s="1"/>
  <c r="B37" i="48" s="1"/>
  <c r="AS39" i="46"/>
  <c r="AS52" i="46"/>
  <c r="AS49" i="46"/>
  <c r="AS44" i="46"/>
  <c r="AS80" i="46"/>
  <c r="AS91" i="46"/>
  <c r="AS41" i="46"/>
  <c r="AS9" i="46"/>
  <c r="AS77" i="46"/>
  <c r="AS87" i="46"/>
  <c r="AS25" i="46"/>
  <c r="AS75" i="46"/>
  <c r="AS82" i="46"/>
  <c r="AS70" i="46"/>
  <c r="AS7" i="46"/>
  <c r="AS30" i="46"/>
  <c r="W92" i="46"/>
  <c r="W93" i="46" s="1"/>
  <c r="AS34" i="46"/>
  <c r="AS85" i="46"/>
  <c r="AS63" i="46"/>
  <c r="AS16" i="46"/>
  <c r="AS14" i="46"/>
  <c r="AS65" i="46"/>
  <c r="AS74" i="46"/>
  <c r="AS6" i="46"/>
  <c r="AS8" i="46"/>
  <c r="AS90" i="46"/>
  <c r="AS71" i="46"/>
  <c r="AS29" i="46"/>
  <c r="AS12" i="46"/>
  <c r="AS15" i="46"/>
  <c r="AS40" i="46"/>
  <c r="AS20" i="46"/>
  <c r="AS68" i="46"/>
  <c r="AS81" i="46"/>
  <c r="AS53" i="46"/>
  <c r="AS21" i="46"/>
  <c r="AS69" i="46"/>
  <c r="AS57" i="46"/>
  <c r="AS36" i="46"/>
  <c r="AS10" i="46"/>
  <c r="AS67" i="46"/>
  <c r="AS86" i="46"/>
  <c r="AS56" i="46"/>
  <c r="AS51" i="46"/>
  <c r="AS83" i="46"/>
  <c r="AS11" i="46"/>
  <c r="AS27" i="46"/>
  <c r="AS46" i="46"/>
  <c r="AS76" i="46"/>
  <c r="AS73" i="46"/>
  <c r="AS58" i="46"/>
  <c r="AS62" i="46"/>
  <c r="AS17" i="46"/>
  <c r="AS32" i="46"/>
  <c r="AS50" i="46"/>
  <c r="AS60" i="46"/>
  <c r="AS28" i="46"/>
  <c r="AS78" i="46"/>
  <c r="AS59" i="46"/>
  <c r="AS48" i="46"/>
  <c r="AS72" i="46"/>
  <c r="AS89" i="46"/>
  <c r="AS42" i="46"/>
  <c r="AS37" i="46"/>
  <c r="AS22" i="46"/>
  <c r="AS64" i="46"/>
  <c r="AS88" i="46"/>
  <c r="AS54" i="46"/>
  <c r="AS79" i="46"/>
  <c r="AS55" i="46"/>
  <c r="AS23" i="46"/>
  <c r="C92" i="46"/>
  <c r="C93" i="46" s="1"/>
  <c r="AS84" i="46"/>
  <c r="AS35" i="46"/>
  <c r="AS13" i="46"/>
  <c r="AS31" i="46"/>
  <c r="AS45" i="46"/>
  <c r="AS18" i="46"/>
  <c r="AS66" i="46"/>
  <c r="AS38" i="46"/>
  <c r="AS33" i="46"/>
  <c r="AS61" i="46"/>
  <c r="AS5" i="46"/>
  <c r="AS47" i="46"/>
  <c r="AS19" i="46"/>
  <c r="AS26" i="46"/>
  <c r="AC92" i="46"/>
  <c r="AC93" i="46" s="1"/>
  <c r="AM92" i="46"/>
  <c r="AM93" i="46" s="1"/>
  <c r="AS43" i="46"/>
  <c r="G92" i="46"/>
  <c r="G93" i="46" s="1"/>
  <c r="B34" i="48" l="1"/>
  <c r="B36" i="48"/>
  <c r="AS93" i="46"/>
  <c r="AS92" i="46"/>
</calcChain>
</file>

<file path=xl/sharedStrings.xml><?xml version="1.0" encoding="utf-8"?>
<sst xmlns="http://schemas.openxmlformats.org/spreadsheetml/2006/main" count="3290" uniqueCount="374">
  <si>
    <t>PLANILHA DE COMPOSIÇÃO DE PREÇO</t>
  </si>
  <si>
    <t>SALÁRIO</t>
  </si>
  <si>
    <t>TOTAL</t>
  </si>
  <si>
    <t>GRUPO A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</si>
  <si>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</si>
  <si>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</si>
  <si>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</si>
  <si>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</si>
  <si>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</si>
  <si>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</si>
  <si>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</si>
  <si>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</si>
  <si>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</si>
  <si>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do GRUPO A</t>
  </si>
  <si>
    <t>GRUPO B</t>
  </si>
  <si>
    <t xml:space="preserve">Férias </t>
  </si>
  <si>
    <t>Auxílio doença</t>
  </si>
  <si>
    <t>Licença maternidade</t>
  </si>
  <si>
    <t>Licença paternidade</t>
  </si>
  <si>
    <t>Faltas legais</t>
  </si>
  <si>
    <t>Aviso Prévio</t>
  </si>
  <si>
    <t>13º Salário</t>
  </si>
  <si>
    <t>Total do GRUPO B</t>
  </si>
  <si>
    <t>GRUPO C</t>
  </si>
  <si>
    <t>Total do GRUPO C</t>
  </si>
  <si>
    <t>Total do GRUPO D</t>
  </si>
  <si>
    <t>PIS</t>
  </si>
  <si>
    <t>COFINS</t>
  </si>
  <si>
    <t xml:space="preserve">Salário </t>
  </si>
  <si>
    <t>Adicional Noturno</t>
  </si>
  <si>
    <t>Transporte</t>
  </si>
  <si>
    <t>Hora Extra</t>
  </si>
  <si>
    <t>SINDICATO</t>
  </si>
  <si>
    <t>GRUPO D</t>
  </si>
  <si>
    <t>TOTAL DOS TRIBUTOS</t>
  </si>
  <si>
    <t>Nº MESES</t>
  </si>
  <si>
    <t>TOTAL MENSAL</t>
  </si>
  <si>
    <t>Incidência dos encargos do grupo "A" sobre o grupo "B" (% do grupo "A" x % do Grupo "B")</t>
  </si>
  <si>
    <t>MENSAL</t>
  </si>
  <si>
    <t>Adicional Periculosidade ou Insalubridade</t>
  </si>
  <si>
    <t>Acidente de trabalho</t>
  </si>
  <si>
    <t>---</t>
  </si>
  <si>
    <t>JORNADA</t>
  </si>
  <si>
    <t>Indenizações  para rescisões sem justa causa</t>
  </si>
  <si>
    <t>Alimentação (vales, cesta básica)</t>
  </si>
  <si>
    <t>RSR - Repouso Semanal Remunerado</t>
  </si>
  <si>
    <t>RSR - Repouso Semanal Remunerado sobre HE e adicional noturno</t>
  </si>
  <si>
    <t>Adicional Periculosidade</t>
  </si>
  <si>
    <t>Adicional Insalubridade</t>
  </si>
  <si>
    <t>CLT art. 73</t>
  </si>
  <si>
    <t>CLT art. 59</t>
  </si>
  <si>
    <t>RPS - Regulamento da Previdência Social, art. 30, inc. III, aprovado pelo Decreto 3.048/99</t>
  </si>
  <si>
    <t>CF/88, art. 7º, inc. XVII</t>
  </si>
  <si>
    <t>CF/88, art. 7º, inc. XVIII e Lei 8213/91</t>
  </si>
  <si>
    <r>
      <t xml:space="preserve">CF/88, art. 7º, inc. XIX e ADCT - Ato das Disposições Constitucionais Transitórias art. 10 </t>
    </r>
    <r>
      <rPr>
        <sz val="10"/>
        <color indexed="8"/>
        <rFont val="Calibri"/>
        <family val="2"/>
      </rPr>
      <t>§ 1º</t>
    </r>
  </si>
  <si>
    <t>Lei 8213, arts. 12 a 23</t>
  </si>
  <si>
    <t>CF/88, art. 7º, inc. VIII e Leis 40/90/62 e 4749/65, regulamentadas pelo Decreto 57155/65</t>
  </si>
  <si>
    <t xml:space="preserve"> e Lei Complementar 110</t>
  </si>
  <si>
    <t>VALOR MENSAL</t>
  </si>
  <si>
    <t>TOTAL GLOBAL</t>
  </si>
  <si>
    <t>QUANTIDADE DE EMPREGADOS</t>
  </si>
  <si>
    <t>SALÁRIO HORA</t>
  </si>
  <si>
    <t>II - ENCARGOS SOCIAIS E TRABALHISTAS POR TRABALHADOR</t>
  </si>
  <si>
    <t>I - REMUNERAÇÃO POR TRABALHADOR</t>
  </si>
  <si>
    <t>SUBTOTAL POR TRABALHADOR</t>
  </si>
  <si>
    <t>O valor mensal corresponde à média das tarifas urbanas vigentes, multiplicado pela estimativa de quantidade mensal por trabalhador, deduzido o limite de 6% do salário do trabalhador.</t>
  </si>
  <si>
    <t>/</t>
  </si>
  <si>
    <t>*</t>
  </si>
  <si>
    <t>horas trabalhadas na semana</t>
  </si>
  <si>
    <t>dias trabalhados na semana</t>
  </si>
  <si>
    <t>média de dias de um mês</t>
  </si>
  <si>
    <t>44, 40, 36 ou 30</t>
  </si>
  <si>
    <t>30</t>
  </si>
  <si>
    <t>12</t>
  </si>
  <si>
    <t>meses do benefício</t>
  </si>
  <si>
    <t>acréscimo constitucional de 1/3</t>
  </si>
  <si>
    <t>=</t>
  </si>
  <si>
    <t>(1+(1/3))</t>
  </si>
  <si>
    <t>meses por ano</t>
  </si>
  <si>
    <t>4</t>
  </si>
  <si>
    <t>0,03</t>
  </si>
  <si>
    <t>média de incidência</t>
  </si>
  <si>
    <t xml:space="preserve">média de faltas anuais </t>
  </si>
  <si>
    <t>dias do benefício</t>
  </si>
  <si>
    <t>15</t>
  </si>
  <si>
    <t>0,08</t>
  </si>
  <si>
    <t>7</t>
  </si>
  <si>
    <t>0,5</t>
  </si>
  <si>
    <t>média das tarifas</t>
  </si>
  <si>
    <t>65</t>
  </si>
  <si>
    <t>R$</t>
  </si>
  <si>
    <t>-</t>
  </si>
  <si>
    <t>(salário * 0,06)</t>
  </si>
  <si>
    <t>valor unitário</t>
  </si>
  <si>
    <t>22</t>
  </si>
  <si>
    <t>quantidade de meses</t>
  </si>
  <si>
    <t>O valor mensal corresponde ao valor unitário do uniforme/conjunto, multiplicado pelo quantidade a ser distribuída no período e dividido pela quantidade de meses.</t>
  </si>
  <si>
    <t>quantidade de horas</t>
  </si>
  <si>
    <t>valor das horas extras e adicional noturno a ser recebido</t>
  </si>
  <si>
    <t>25</t>
  </si>
  <si>
    <t>média de dias de repouso</t>
  </si>
  <si>
    <t>média de dias trabalhados</t>
  </si>
  <si>
    <t>salário</t>
  </si>
  <si>
    <t>0,3</t>
  </si>
  <si>
    <t>adicional de 30%</t>
  </si>
  <si>
    <t>% corresp. a insalubridade</t>
  </si>
  <si>
    <t>adicional noturno</t>
  </si>
  <si>
    <t>LEGISLAÇÃO</t>
  </si>
  <si>
    <t>CÁLCULO</t>
  </si>
  <si>
    <t>CÁLCULOS UTILIZADOS NA PLANILHA DE COMPOSIÇÃO DE PREÇOS</t>
  </si>
  <si>
    <t>REFERÊNCIA</t>
  </si>
  <si>
    <t>OBSERVAÇÕES:</t>
  </si>
  <si>
    <t>50% sobre a contribuição</t>
  </si>
  <si>
    <t>10, 20 ou 40%</t>
  </si>
  <si>
    <t>TOTAL I - REMUNERAÇÃO POR TRABALHADOR</t>
  </si>
  <si>
    <t>TOTAL II - ENCARGOS SOCIAIS E TRABALHISTAS POR TRABALHADOR</t>
  </si>
  <si>
    <t>número estimado de dias trabalhados  por mês</t>
  </si>
  <si>
    <t>parcela descontada do trabalhador</t>
  </si>
  <si>
    <t>quantidade média mensal estimada</t>
  </si>
  <si>
    <t>DESCONTADO DO TRABALHADOR</t>
  </si>
  <si>
    <t>QUANT</t>
  </si>
  <si>
    <t>VALOR UNIT.</t>
  </si>
  <si>
    <t>VALOR TOTAL</t>
  </si>
  <si>
    <t>Hora Extra 100%</t>
  </si>
  <si>
    <t>CLT art. 67</t>
  </si>
  <si>
    <t>Vale Alimentação</t>
  </si>
  <si>
    <t>TOTAL MENSAL POR TRABALHADOR</t>
  </si>
  <si>
    <t>JORNADA MENSAL</t>
  </si>
  <si>
    <t>360</t>
  </si>
  <si>
    <t>dias por ano</t>
  </si>
  <si>
    <t>6 ou 5</t>
  </si>
  <si>
    <t>Jornada Mensal</t>
  </si>
  <si>
    <t>Salário hora</t>
  </si>
  <si>
    <t>jornada mensal</t>
  </si>
  <si>
    <t>Uniformes</t>
  </si>
  <si>
    <t>Na ocorrência dos dois, é devido apenas o que for mais vantajoso para o trabalhador.</t>
  </si>
  <si>
    <t>Redução da jornada do trabalhador em 7 dias, ocorrendo somente nos casos de desativação da vaga/posto ou término do contrato.</t>
  </si>
  <si>
    <t>Salário do trabalhador dividido pela jornada mensal.</t>
  </si>
  <si>
    <t>Jornada mensal do trabalhador.</t>
  </si>
  <si>
    <t>FUNÇÃO</t>
  </si>
  <si>
    <t>FUNÇÃO(ÕES)</t>
  </si>
  <si>
    <t>Vale Transporte</t>
  </si>
  <si>
    <t>ENCARGOS TRABALHISTAS MENSAIS - PAGOS POR REEMBOLSO</t>
  </si>
  <si>
    <t>III - INSUMOS DE MÃO DE OBRA POR TRABALHADOR</t>
  </si>
  <si>
    <t>TOTAL III - INSUMOS DE MÃO DE OBRA POR TRABALHADOR</t>
  </si>
  <si>
    <t>JORNADA SEMANAL</t>
  </si>
  <si>
    <t>IV - SUBTOTAL POR TRABALHADOR</t>
  </si>
  <si>
    <t>benefício</t>
  </si>
  <si>
    <t>(13/12)</t>
  </si>
  <si>
    <t>contribuição de 8% para o FGTS</t>
  </si>
  <si>
    <t>salário + 13º + férias</t>
  </si>
  <si>
    <t>parcela desc. do trabalhador limitado a 6% do salário</t>
  </si>
  <si>
    <t>TRIBUTOS INCIDENTES SOBRE O FATURAMENTO</t>
  </si>
  <si>
    <t>13/12 do salário por ano, acrescido de 1/3 constitucional (12/12 devidos ao trabalhador e 1/12 devidos ao folguista).</t>
  </si>
  <si>
    <t>50% sobre o montante do FGTS, incidente sobre salário + 13º + férias.</t>
  </si>
  <si>
    <t>O valor mensal corresponde ao valor unitário do benefício, multiplicado pelo número estimado de dias trabalhados  por mês, deduzida a parcela descontada do trabalhador.</t>
  </si>
  <si>
    <t>13/12 do salário por ano (12/12 devidos ao trabalhador e 1/12 devidos ao folguista).</t>
  </si>
  <si>
    <t>quantidade a ser distribuída</t>
  </si>
  <si>
    <t>valor da hora</t>
  </si>
  <si>
    <t>quantidade de dias</t>
  </si>
  <si>
    <t>0,20</t>
  </si>
  <si>
    <t>CLT art. 73 § 1°</t>
  </si>
  <si>
    <t>MESES DE EXECUÇÃO</t>
  </si>
  <si>
    <t>horas por dia</t>
  </si>
  <si>
    <t xml:space="preserve">quantidade de horas realizadas no horário noturno </t>
  </si>
  <si>
    <t>QUANTIDADE</t>
  </si>
  <si>
    <t>% HE</t>
  </si>
  <si>
    <t xml:space="preserve">10- </t>
  </si>
  <si>
    <t xml:space="preserve">11- </t>
  </si>
  <si>
    <t xml:space="preserve">12- </t>
  </si>
  <si>
    <t xml:space="preserve">13- </t>
  </si>
  <si>
    <t xml:space="preserve">14- </t>
  </si>
  <si>
    <t xml:space="preserve">15- </t>
  </si>
  <si>
    <t xml:space="preserve">16- </t>
  </si>
  <si>
    <t xml:space="preserve">17- </t>
  </si>
  <si>
    <t xml:space="preserve">18- </t>
  </si>
  <si>
    <t xml:space="preserve">19- </t>
  </si>
  <si>
    <t xml:space="preserve">20- </t>
  </si>
  <si>
    <t xml:space="preserve">21- </t>
  </si>
  <si>
    <t xml:space="preserve">22- </t>
  </si>
  <si>
    <t xml:space="preserve">23- </t>
  </si>
  <si>
    <t xml:space="preserve">24- </t>
  </si>
  <si>
    <t xml:space="preserve">25- </t>
  </si>
  <si>
    <t xml:space="preserve">26- </t>
  </si>
  <si>
    <t xml:space="preserve">27- </t>
  </si>
  <si>
    <t xml:space="preserve">28- </t>
  </si>
  <si>
    <t xml:space="preserve">29- </t>
  </si>
  <si>
    <t xml:space="preserve">30- </t>
  </si>
  <si>
    <t xml:space="preserve">31- </t>
  </si>
  <si>
    <t xml:space="preserve">32- </t>
  </si>
  <si>
    <t xml:space="preserve">33- </t>
  </si>
  <si>
    <t xml:space="preserve">34- </t>
  </si>
  <si>
    <t xml:space="preserve">35- </t>
  </si>
  <si>
    <t xml:space="preserve">06- </t>
  </si>
  <si>
    <t xml:space="preserve">07- </t>
  </si>
  <si>
    <t xml:space="preserve">08- </t>
  </si>
  <si>
    <t xml:space="preserve">09- </t>
  </si>
  <si>
    <t>quantidade de horas trabalhadas durante a semana ultrapassa a jornada semanal</t>
  </si>
  <si>
    <t>A - quantidade de horas por dia</t>
  </si>
  <si>
    <t>B - quantidade de horas por semana</t>
  </si>
  <si>
    <t>C - jornada semanal</t>
  </si>
  <si>
    <t>D - horas extras por semana (B-C)</t>
  </si>
  <si>
    <t>E - quantidade de semanas</t>
  </si>
  <si>
    <t>F - horas extras por ano (D*E)</t>
  </si>
  <si>
    <t>G - horas extras por mês (F/12)</t>
  </si>
  <si>
    <t>A - quantidade de horas por dia (intrajornada)</t>
  </si>
  <si>
    <t>B - quantidade de dias trabalhados</t>
  </si>
  <si>
    <t>C - intra jornada mensal (A*B)</t>
  </si>
  <si>
    <t>hora trabalhada a mais no horario entre 22 as 05 horas</t>
  </si>
  <si>
    <t>A - quantidade de horas extras noturnas por dia</t>
  </si>
  <si>
    <t>C - quantidade total de horas por mês (A*B)</t>
  </si>
  <si>
    <t>A - quantidade de horas noturnas por dia</t>
  </si>
  <si>
    <t>B - quantidade de horas por dia</t>
  </si>
  <si>
    <t>(Fazer uma tabela para cada Função que tenha Hora Extra ou Adicional Noturno, adequando os cálculos à jornada do trabalhador)</t>
  </si>
  <si>
    <t>C - horas extras 100% mensal (A*B)</t>
  </si>
  <si>
    <t>Cálculo de Horas Extras e Adicional Noturno</t>
  </si>
  <si>
    <t>DOTAÇÃO</t>
  </si>
  <si>
    <t>unitário mensal</t>
  </si>
  <si>
    <t>valor total</t>
  </si>
  <si>
    <t>quant</t>
  </si>
  <si>
    <t>TOTAL ANUAL</t>
  </si>
  <si>
    <t xml:space="preserve">VALOR TOTAL </t>
  </si>
  <si>
    <t>VALE TRANSPORTE</t>
  </si>
  <si>
    <t>VALE ALIMENTAÇÃO</t>
  </si>
  <si>
    <t>UNIFORMES POR TRABALHADOR</t>
  </si>
  <si>
    <t>QUANTIDADE DE TRABALHADORES</t>
  </si>
  <si>
    <t>TOTAL MENSAL DE SALÁRIOS</t>
  </si>
  <si>
    <t>CONVENÇÃO COLETIVA VIGENTE</t>
  </si>
  <si>
    <t>CÉLULAS PARA PREENCHIMENTO DO LICITANTE, VEDADA QUALQUER ALTERAÇÃO NOS DEMAIS CAMPOS</t>
  </si>
  <si>
    <t>TOTAL DE TRABALHADORES: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</si>
  <si>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</si>
  <si>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</si>
  <si>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</si>
  <si>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</si>
  <si>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</si>
  <si>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</si>
  <si>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</si>
  <si>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</si>
  <si>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</si>
  <si>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</si>
  <si>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</si>
  <si>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</si>
  <si>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</si>
  <si>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</si>
  <si>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</si>
  <si>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</si>
  <si>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</si>
  <si>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</si>
  <si>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</si>
  <si>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</si>
  <si>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</si>
  <si>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</si>
  <si>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</si>
  <si>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</si>
  <si>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</si>
  <si>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</si>
  <si>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</si>
  <si>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</si>
  <si>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</si>
  <si>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</si>
  <si>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Indenizações  - rescisões s/ justa causa</t>
  </si>
  <si>
    <t>INSALUBRIDADE</t>
  </si>
  <si>
    <t>Incide sobre a quantidade total de horas realizadas no horário noturno (entre 22 até o fim da jornada), inclusive sobre as horas extras noturnas.</t>
  </si>
  <si>
    <t>PERICULOSIDADE</t>
  </si>
  <si>
    <t>SALÁRIO TOTAL</t>
  </si>
  <si>
    <t>SALÁRIO MÍNIMO</t>
  </si>
  <si>
    <t>PREFEITURA DE BELO HORIZONTE</t>
  </si>
  <si>
    <t>SUBTOTAL MENSAL:</t>
  </si>
  <si>
    <t>TOTAL MENSAL:</t>
  </si>
  <si>
    <t>TOTAL DO CONTRATO:</t>
  </si>
  <si>
    <t>EQUIPAMENTOS E MATERIAIS (MENSAL):</t>
  </si>
  <si>
    <t>RESUMO DA CONTRATAÇÃO:</t>
  </si>
  <si>
    <t>A - quantidade de horas extras por dia</t>
  </si>
  <si>
    <t>TOTAL DO TRIBUTOS</t>
  </si>
  <si>
    <t>Trabalho em condições de risco a integridade física, determinado por laudo pericial de Médico ou Engenheiro do Trabalho, registrado no Ministério do Trabalho. Assegura um adicional de 30% sobre o salário.</t>
  </si>
  <si>
    <t>CLT art. 193, 194 e 195</t>
  </si>
  <si>
    <t>CLT art. 189 a 192, 194 e 195</t>
  </si>
  <si>
    <t>Trabalho em condições de risco a saúde, determinado por laudo pericial de Médico ou Engenheiro do Trabalho, registrado no Ministério do Trabalho. Assegura um adicional de 40%, 20% ou 10% sobre o salário mínimo ou o salário normativo da categoria se expressamente estabelecido na CCT, conforme classificação do grau de insalubridade.</t>
  </si>
  <si>
    <t>salário mínimo ou o salário normativo da categoria se expressamente estabelecido na CCT</t>
  </si>
  <si>
    <t>Hora noturna adicional</t>
  </si>
  <si>
    <t>Hora adicional durante a vigência do horário noturno, pelo fato da hora possui 52:30 minutos entre 22 e 05 horas.</t>
  </si>
  <si>
    <t>Trabalho realizado além da jornada, remunerado com acréscimo de no mínimo 50% do valor da hora normal entre segundas e sábados e de 100% em domingos e feriados.</t>
  </si>
  <si>
    <t>HORA EXTRA 100%</t>
  </si>
  <si>
    <t>Trabalho realizado além da jornada aos domingos e feriados, remunerado com acréscimo de 100%.</t>
  </si>
  <si>
    <t>1,5 ou superior</t>
  </si>
  <si>
    <t>2</t>
  </si>
  <si>
    <t>Acréscimo de 50% ou superior se estabelecido pela CCT.</t>
  </si>
  <si>
    <t>Acréscimo de 100%</t>
  </si>
  <si>
    <t>Intrajornada</t>
  </si>
  <si>
    <t>ADICIONAL 100%</t>
  </si>
  <si>
    <t>Adicional 100%</t>
  </si>
  <si>
    <t>Hora Extra                      (trabalhadores 10hs/dia)</t>
  </si>
  <si>
    <t>HORA NOTURNA ADICIONAL</t>
  </si>
  <si>
    <t>ADICIONAL NOTURNO</t>
  </si>
  <si>
    <t>Trabalho realizado além da jornada entre segundas e sábados, remunerado com acréscimo mínimo de 50%.</t>
  </si>
  <si>
    <t>A - quantidade de dias trabalhados</t>
  </si>
  <si>
    <t>Adicional de 100% sobre trabalho realizado aos domingos e feriados.</t>
  </si>
  <si>
    <t>quantidade de dias trabalhados</t>
  </si>
  <si>
    <t>Poderá estar previsto na CCT</t>
  </si>
  <si>
    <t>Previsão de trabalho em domingos e feriados, quando estabelecida na CCT</t>
  </si>
  <si>
    <t>CF/88, art. 7º, inc. XVI</t>
  </si>
  <si>
    <t>CF/88, art. 7º, inc. IX</t>
  </si>
  <si>
    <t>CF/88, art. 7º, inc. XXIII</t>
  </si>
  <si>
    <t>CLT art. 392</t>
  </si>
  <si>
    <t>= 0,5524 (0,1111+0,0833+0,358)</t>
  </si>
  <si>
    <t>A empresa arca com as férias (11,11%), 13º (8,33%), encargos previdenciários e FGTS (35,8%) do período da licença, com média de incidência de 3% do total de empregados do contrato.</t>
  </si>
  <si>
    <t>% referente a férias, 13º, encargos previdenc. e FGTS</t>
  </si>
  <si>
    <t>5,96</t>
  </si>
  <si>
    <t>5 dias de licença por ano, com média de incidência de 1,5% do total de empregados do contrato. (média adotada pela planilha federal com base em pesquisa do IBGE)</t>
  </si>
  <si>
    <t>0,015</t>
  </si>
  <si>
    <t>15 dias de afastamento por ano, com média de incidência de 0,78% do total de empregados do contrato. (média adotada pela planilha federal com base em informações prestadas pelos empregadores, por meio da GFIP)</t>
  </si>
  <si>
    <t>0,0078</t>
  </si>
  <si>
    <t>(1 + 0,0833 + 0,1111)</t>
  </si>
  <si>
    <t>Média de 5,96 faltas anuais por motivo de doença. (média adotada pela planilha federal) JURISPRUDÊNCIA - TCU (Acórdão 1.753/2008 – Plenário)</t>
  </si>
  <si>
    <t>Média de 2,96 faltas anuais abonada por lei. JURISPRUDÊNCIA - TCU (Acórdão 1753/2008 – Plenário)</t>
  </si>
  <si>
    <t>2,96</t>
  </si>
  <si>
    <t>VI - TOTAL POR TRABALHADOR ANTES DOS IMPOSTOS</t>
  </si>
  <si>
    <t>TOTAL POR TRABALHADOR ANTES DOS IMPOSTOS</t>
  </si>
  <si>
    <t>VII - TRIBUTOS INCIDENTES SOBRE O FATURAMENTO</t>
  </si>
  <si>
    <t>VIII - TOTAL MENSAL POR TRABALHADOR</t>
  </si>
  <si>
    <t>DIVISOR: 100% - (% TOTAL DOS TRIBUTOS)</t>
  </si>
  <si>
    <t>(TOTAL POR TRABALHADOR ANTES DOS IMPOSTOS / DIVISOR)</t>
  </si>
  <si>
    <t>X - TOTAL GLOBAL</t>
  </si>
  <si>
    <t>TOTAL MENSAL COM EQUIPAM E MATERIAIS</t>
  </si>
  <si>
    <t>IX - TOTAL MENSAL</t>
  </si>
  <si>
    <t>ADMINISTRAÇÃO</t>
  </si>
  <si>
    <t>A Administração proposta pelo licitante deverá contemplar os custos indiretos, o lucro e demais custos, benefícios e obrigações concedidos ou determinados na CCT e legislação vigente, não previstos na Planilha de Composição de Preços.</t>
  </si>
  <si>
    <t>Administração</t>
  </si>
  <si>
    <t>ADMINISTRAÇÃO - PERCENTUAL INCIDENTE SOBRE A REMUNERAÇÃO, ENCARGOS E INSUMOS</t>
  </si>
  <si>
    <t>V - ADMINISTRAÇÃO INCIDENTE SOBRE SUBTOTAL POR TRABALHADOR</t>
  </si>
  <si>
    <t>TOTAL ADMINISTRAÇÃO</t>
  </si>
  <si>
    <t>Incide sobre o valor das horas extras e adicional noturno a receber, estimando-se 24 dias úteis e 6 domingos/feriados por mês.</t>
  </si>
  <si>
    <t>6</t>
  </si>
  <si>
    <t>CÉLULAS PARA PREENCHIMENTO DO CONTRATANTE</t>
  </si>
  <si>
    <t>adicional recebido pelo trabalho entre 22 até as 05 horas</t>
  </si>
  <si>
    <t>ENCARGOS SOCIAIS</t>
  </si>
  <si>
    <t>ENCARGOS SOCIAIS PREVIDENCIÁRIOS E FGTS</t>
  </si>
  <si>
    <t xml:space="preserve">DESPESA MENSAL COM EQUIPAMENTOS E MATERIAIS </t>
  </si>
  <si>
    <t>VALOR FINAL, INCLUINDO ADMINISTRAÇÃO E IMPOSTOS</t>
  </si>
  <si>
    <t>O percentual da Administração proposta pelo licitante deverá ser informado com duas casas decimais, sendo vedado a utilização de três ou mais casas decimais</t>
  </si>
  <si>
    <t>ADMINISTRAÇÃO POR TRABALHADOR</t>
  </si>
  <si>
    <t>INTRAJORNADA (indenizatória)</t>
  </si>
  <si>
    <t>Demais custos e benefícios previstos na CCT (como seguro de vida)</t>
  </si>
  <si>
    <t>Outros custos ou benefícios da CCT</t>
  </si>
  <si>
    <t>A intrajornada poderá ser lançada como Hora Extra, nos casos de possuir características remuneratórias, ou  como "outros custos ou benefícios da CCT", nos casos de possuir características indenizatórias</t>
  </si>
  <si>
    <t>Trabalhador não tem hora de descanso dentro da própria jornada.
A intrajornada poderá ser lançada como Hora Extra, nos casos de possuir características remuneratórias, ou  como "outros custos ou benefícios da CCT", nos casos de possuir características indenizatórias</t>
  </si>
  <si>
    <t>HORA EXTRA e INTRAJORNADA (remuneratória)</t>
  </si>
  <si>
    <t>ISS</t>
  </si>
  <si>
    <t>ISS (não pode ser alterado)</t>
  </si>
  <si>
    <t>% DESCONTO</t>
  </si>
  <si>
    <t>Equipamento ou Material</t>
  </si>
  <si>
    <t>Valor Mensal</t>
  </si>
  <si>
    <t>O Valor Total Mensal com Equipamentos e Materiais é obtido pelo preenchimento da aba "Equip Mat"</t>
  </si>
  <si>
    <t>A coluna "Valor Mensal" é de preencimento da contratada.</t>
  </si>
  <si>
    <t>O VALOR MENSAL proposto deverá incluir administração e impostos.</t>
  </si>
  <si>
    <t>A coluna "Equipamento ou Material" é de preenchimento do contratante, vedado a alteração pelo contratado.</t>
  </si>
  <si>
    <t>SECRETARIA MUNICIPAL DE ASSISTÊNCIA SOCIAL, SEGURANÇA ALIMENTAR E CIDADANIA - SMASAC</t>
  </si>
  <si>
    <t>Analista Desenvolvedor Sênior - Java / Framework / Jcompany / Jaguar e banco de dados Oracle</t>
  </si>
  <si>
    <t>Analista Desenvolvedor PLENO - BIRT (Business Intelligence Reporting Tool) e banco de dados Oracle</t>
  </si>
  <si>
    <t>Postos de trabalho do SIGPS</t>
  </si>
  <si>
    <t>SINDINFOR</t>
  </si>
  <si>
    <t>MG00028/2022 - 2021/2023</t>
  </si>
  <si>
    <t>CCT</t>
  </si>
  <si>
    <t>TR</t>
  </si>
  <si>
    <t>TR TELETRABALHO</t>
  </si>
  <si>
    <t>TR / CCT</t>
  </si>
  <si>
    <t>22 DIAS ÚTEIS/MÊS</t>
  </si>
  <si>
    <t>ABA HORAS EXTRAS</t>
  </si>
  <si>
    <t>TR / CCT / ABA HORAS EXTRAS</t>
  </si>
  <si>
    <t>PARTICIPAÇAO LUCROS E RESULT.</t>
  </si>
  <si>
    <t xml:space="preserve">ASSISTENCIA FILHOS </t>
  </si>
  <si>
    <t xml:space="preserve">Analista Sistemas PLENO - Atendimento e apoio aos usuários dos Sistemas </t>
  </si>
  <si>
    <t>Analista de Requisitos PLENO</t>
  </si>
  <si>
    <t>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</si>
</sst>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&quot;R$ &quot;#,##0.00"/>
    <numFmt numFmtId="166" formatCode="0.0"/>
    <numFmt numFmtId="167" formatCode="0;[Red]0"/>
    <numFmt numFmtId="168" formatCode="00000"/>
    <numFmt numFmtId="169" formatCode="0.000000"/>
    <numFmt numFmtId="170" formatCode="&quot;R$&quot;\ 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2">
    <xf numFmtId="0" fontId="0" fillId="0" borderId="0" xfId="0"/>
    <xf numFmtId="0" fontId="11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vertical="center"/>
    </xf>
    <xf numFmtId="0" fontId="13" fillId="0" borderId="1" xfId="16" applyFont="1" applyFill="1" applyBorder="1" applyAlignment="1">
      <alignment horizontal="center" vertical="center"/>
    </xf>
    <xf numFmtId="10" fontId="13" fillId="0" borderId="1" xfId="16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right" vertical="center"/>
    </xf>
    <xf numFmtId="0" fontId="14" fillId="0" borderId="1" xfId="16" applyFont="1" applyFill="1" applyBorder="1" applyAlignment="1">
      <alignment vertical="center"/>
    </xf>
    <xf numFmtId="10" fontId="14" fillId="0" borderId="1" xfId="16" applyNumberFormat="1" applyFont="1" applyFill="1" applyBorder="1" applyAlignment="1">
      <alignment horizontal="center" vertical="center"/>
    </xf>
    <xf numFmtId="165" fontId="14" fillId="0" borderId="1" xfId="16" applyNumberFormat="1" applyFont="1" applyFill="1" applyBorder="1" applyAlignment="1">
      <alignment horizontal="center" vertical="center"/>
    </xf>
    <xf numFmtId="0" fontId="14" fillId="0" borderId="1" xfId="17" applyFont="1" applyFill="1" applyBorder="1" applyAlignment="1">
      <alignment vertical="center"/>
    </xf>
    <xf numFmtId="10" fontId="14" fillId="0" borderId="1" xfId="17" applyNumberFormat="1" applyFont="1" applyFill="1" applyBorder="1" applyAlignment="1">
      <alignment horizontal="center" vertical="center"/>
    </xf>
    <xf numFmtId="165" fontId="14" fillId="0" borderId="1" xfId="5" applyNumberFormat="1" applyFont="1" applyFill="1" applyBorder="1" applyAlignment="1">
      <alignment horizontal="center" vertical="center"/>
    </xf>
    <xf numFmtId="10" fontId="13" fillId="0" borderId="1" xfId="25" applyNumberFormat="1" applyFont="1" applyFill="1" applyBorder="1" applyAlignment="1">
      <alignment horizontal="center" vertical="center"/>
    </xf>
    <xf numFmtId="0" fontId="14" fillId="0" borderId="1" xfId="18" applyFont="1" applyFill="1" applyBorder="1" applyAlignment="1">
      <alignment vertical="center"/>
    </xf>
    <xf numFmtId="10" fontId="14" fillId="0" borderId="1" xfId="18" applyNumberFormat="1" applyFont="1" applyFill="1" applyBorder="1" applyAlignment="1">
      <alignment horizontal="center" vertical="center"/>
    </xf>
    <xf numFmtId="165" fontId="14" fillId="0" borderId="1" xfId="18" applyNumberFormat="1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vertical="center" wrapText="1"/>
    </xf>
    <xf numFmtId="0" fontId="14" fillId="0" borderId="1" xfId="19" applyFont="1" applyFill="1" applyBorder="1" applyAlignment="1">
      <alignment vertical="center"/>
    </xf>
    <xf numFmtId="10" fontId="14" fillId="0" borderId="1" xfId="19" applyNumberFormat="1" applyFont="1" applyFill="1" applyBorder="1" applyAlignment="1">
      <alignment horizontal="center" vertical="center"/>
    </xf>
    <xf numFmtId="165" fontId="14" fillId="0" borderId="1" xfId="19" applyNumberFormat="1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vertical="center"/>
    </xf>
    <xf numFmtId="0" fontId="13" fillId="0" borderId="3" xfId="22" applyFont="1" applyFill="1" applyBorder="1" applyAlignment="1">
      <alignment vertical="center"/>
    </xf>
    <xf numFmtId="10" fontId="13" fillId="0" borderId="1" xfId="22" applyNumberFormat="1" applyFont="1" applyFill="1" applyBorder="1" applyAlignment="1">
      <alignment horizontal="center" vertical="center"/>
    </xf>
    <xf numFmtId="165" fontId="13" fillId="0" borderId="1" xfId="10" applyNumberFormat="1" applyFont="1" applyFill="1" applyBorder="1" applyAlignment="1">
      <alignment horizontal="right" vertical="center"/>
    </xf>
    <xf numFmtId="10" fontId="14" fillId="0" borderId="1" xfId="22" applyNumberFormat="1" applyFont="1" applyFill="1" applyBorder="1" applyAlignment="1">
      <alignment horizontal="center" vertical="center"/>
    </xf>
    <xf numFmtId="0" fontId="13" fillId="0" borderId="4" xfId="22" applyFont="1" applyFill="1" applyBorder="1" applyAlignment="1">
      <alignment horizontal="center" vertical="center"/>
    </xf>
    <xf numFmtId="0" fontId="13" fillId="0" borderId="5" xfId="22" applyFont="1" applyFill="1" applyBorder="1" applyAlignment="1">
      <alignment horizontal="center" vertical="center"/>
    </xf>
    <xf numFmtId="165" fontId="14" fillId="0" borderId="1" xfId="3" applyNumberFormat="1" applyFont="1" applyFill="1" applyBorder="1" applyAlignment="1">
      <alignment horizontal="center" vertical="center"/>
    </xf>
    <xf numFmtId="165" fontId="14" fillId="0" borderId="1" xfId="22" applyNumberFormat="1" applyFont="1" applyFill="1" applyBorder="1" applyAlignment="1">
      <alignment horizontal="center" vertical="center"/>
    </xf>
    <xf numFmtId="165" fontId="14" fillId="0" borderId="1" xfId="2" applyNumberFormat="1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center" vertical="center" wrapText="1"/>
    </xf>
    <xf numFmtId="10" fontId="13" fillId="0" borderId="1" xfId="19" applyNumberFormat="1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right" vertical="center" wrapText="1"/>
    </xf>
    <xf numFmtId="10" fontId="13" fillId="0" borderId="1" xfId="16" applyNumberFormat="1" applyFont="1" applyFill="1" applyBorder="1" applyAlignment="1">
      <alignment horizontal="left" vertical="center"/>
    </xf>
    <xf numFmtId="10" fontId="13" fillId="0" borderId="1" xfId="25" applyNumberFormat="1" applyFont="1" applyFill="1" applyBorder="1" applyAlignment="1">
      <alignment horizontal="left" vertical="center"/>
    </xf>
    <xf numFmtId="165" fontId="13" fillId="0" borderId="2" xfId="11" applyNumberFormat="1" applyFont="1" applyFill="1" applyBorder="1" applyAlignment="1">
      <alignment vertical="center"/>
    </xf>
    <xf numFmtId="165" fontId="13" fillId="0" borderId="2" xfId="19" applyNumberFormat="1" applyFont="1" applyFill="1" applyBorder="1" applyAlignment="1">
      <alignment vertical="center"/>
    </xf>
    <xf numFmtId="0" fontId="13" fillId="0" borderId="3" xfId="11" applyFont="1" applyFill="1" applyBorder="1" applyAlignment="1">
      <alignment vertical="center"/>
    </xf>
    <xf numFmtId="0" fontId="13" fillId="0" borderId="6" xfId="11" applyFont="1" applyFill="1" applyBorder="1" applyAlignment="1">
      <alignment vertical="center"/>
    </xf>
    <xf numFmtId="0" fontId="13" fillId="0" borderId="3" xfId="19" applyFont="1" applyFill="1" applyBorder="1" applyAlignment="1">
      <alignment vertical="center"/>
    </xf>
    <xf numFmtId="0" fontId="13" fillId="0" borderId="6" xfId="19" applyFont="1" applyFill="1" applyBorder="1" applyAlignment="1">
      <alignment vertical="center"/>
    </xf>
    <xf numFmtId="0" fontId="13" fillId="0" borderId="2" xfId="11" applyFont="1" applyFill="1" applyBorder="1" applyAlignment="1">
      <alignment vertical="center"/>
    </xf>
    <xf numFmtId="0" fontId="14" fillId="0" borderId="3" xfId="11" applyFont="1" applyFill="1" applyBorder="1" applyAlignment="1">
      <alignment vertical="center"/>
    </xf>
    <xf numFmtId="0" fontId="14" fillId="0" borderId="6" xfId="11" applyFont="1" applyFill="1" applyBorder="1" applyAlignment="1">
      <alignment vertical="center"/>
    </xf>
    <xf numFmtId="0" fontId="14" fillId="0" borderId="2" xfId="11" applyFont="1" applyFill="1" applyBorder="1" applyAlignment="1">
      <alignment vertical="center"/>
    </xf>
    <xf numFmtId="0" fontId="14" fillId="0" borderId="3" xfId="19" applyFont="1" applyFill="1" applyBorder="1" applyAlignment="1">
      <alignment vertical="center"/>
    </xf>
    <xf numFmtId="0" fontId="14" fillId="0" borderId="6" xfId="19" applyFont="1" applyFill="1" applyBorder="1" applyAlignment="1">
      <alignment vertical="center"/>
    </xf>
    <xf numFmtId="0" fontId="14" fillId="0" borderId="2" xfId="19" applyFont="1" applyFill="1" applyBorder="1" applyAlignment="1">
      <alignment vertical="center"/>
    </xf>
    <xf numFmtId="49" fontId="13" fillId="0" borderId="3" xfId="1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10" fontId="13" fillId="0" borderId="4" xfId="17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13" fillId="0" borderId="4" xfId="25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1" xfId="12" applyNumberFormat="1" applyFont="1" applyFill="1" applyBorder="1" applyAlignment="1">
      <alignment vertical="center"/>
    </xf>
    <xf numFmtId="0" fontId="13" fillId="0" borderId="3" xfId="12" applyNumberFormat="1" applyFont="1" applyFill="1" applyBorder="1" applyAlignment="1">
      <alignment vertical="center"/>
    </xf>
    <xf numFmtId="9" fontId="13" fillId="0" borderId="3" xfId="12" applyNumberFormat="1" applyFont="1" applyFill="1" applyBorder="1" applyAlignment="1">
      <alignment vertical="center"/>
    </xf>
    <xf numFmtId="10" fontId="12" fillId="0" borderId="2" xfId="23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0" fontId="12" fillId="0" borderId="4" xfId="23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0" fontId="12" fillId="0" borderId="7" xfId="23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/>
    </xf>
    <xf numFmtId="0" fontId="13" fillId="0" borderId="8" xfId="17" applyFont="1" applyFill="1" applyBorder="1" applyAlignment="1">
      <alignment vertical="center" wrapText="1"/>
    </xf>
    <xf numFmtId="0" fontId="13" fillId="0" borderId="11" xfId="17" applyFont="1" applyFill="1" applyBorder="1" applyAlignment="1">
      <alignment vertical="center" wrapText="1"/>
    </xf>
    <xf numFmtId="0" fontId="13" fillId="0" borderId="8" xfId="18" applyFont="1" applyFill="1" applyBorder="1" applyAlignment="1">
      <alignment vertical="center" wrapText="1"/>
    </xf>
    <xf numFmtId="0" fontId="13" fillId="0" borderId="11" xfId="18" applyFont="1" applyFill="1" applyBorder="1" applyAlignment="1">
      <alignment vertical="center" wrapText="1"/>
    </xf>
    <xf numFmtId="49" fontId="13" fillId="0" borderId="8" xfId="12" applyNumberFormat="1" applyFont="1" applyFill="1" applyBorder="1" applyAlignment="1">
      <alignment horizontal="left" vertical="center"/>
    </xf>
    <xf numFmtId="49" fontId="13" fillId="0" borderId="11" xfId="12" applyNumberFormat="1" applyFont="1" applyFill="1" applyBorder="1" applyAlignment="1">
      <alignment horizontal="left" vertical="center"/>
    </xf>
    <xf numFmtId="49" fontId="13" fillId="0" borderId="8" xfId="12" applyNumberFormat="1" applyFont="1" applyFill="1" applyBorder="1" applyAlignment="1">
      <alignment horizontal="left" vertical="center" wrapText="1"/>
    </xf>
    <xf numFmtId="49" fontId="13" fillId="0" borderId="11" xfId="12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165" fontId="14" fillId="0" borderId="1" xfId="1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4" fillId="0" borderId="1" xfId="16" applyFont="1" applyFill="1" applyBorder="1" applyAlignment="1">
      <alignment horizontal="center" vertical="center"/>
    </xf>
    <xf numFmtId="0" fontId="14" fillId="0" borderId="3" xfId="12" applyFont="1" applyFill="1" applyBorder="1" applyAlignment="1">
      <alignment vertical="center"/>
    </xf>
    <xf numFmtId="0" fontId="14" fillId="0" borderId="6" xfId="12" applyFont="1" applyFill="1" applyBorder="1" applyAlignment="1">
      <alignment vertical="center"/>
    </xf>
    <xf numFmtId="0" fontId="14" fillId="0" borderId="1" xfId="1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4" fillId="0" borderId="1" xfId="22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6" fillId="0" borderId="4" xfId="0" quotePrefix="1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6" fillId="0" borderId="7" xfId="0" quotePrefix="1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0" fontId="12" fillId="0" borderId="1" xfId="23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center" wrapText="1"/>
    </xf>
    <xf numFmtId="10" fontId="11" fillId="0" borderId="14" xfId="0" applyNumberFormat="1" applyFont="1" applyFill="1" applyBorder="1" applyAlignment="1">
      <alignment horizontal="center" vertical="center" wrapText="1"/>
    </xf>
    <xf numFmtId="0" fontId="13" fillId="0" borderId="1" xfId="12" quotePrefix="1" applyFont="1" applyFill="1" applyBorder="1" applyAlignment="1">
      <alignment horizontal="center" vertical="center"/>
    </xf>
    <xf numFmtId="165" fontId="12" fillId="0" borderId="4" xfId="0" quotePrefix="1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vertical="center"/>
    </xf>
    <xf numFmtId="1" fontId="11" fillId="0" borderId="7" xfId="0" applyNumberFormat="1" applyFont="1" applyFill="1" applyBorder="1" applyAlignment="1">
      <alignment horizontal="center" vertical="center" wrapText="1"/>
    </xf>
    <xf numFmtId="1" fontId="13" fillId="0" borderId="1" xfId="11" applyNumberFormat="1" applyFont="1" applyFill="1" applyBorder="1" applyAlignment="1">
      <alignment horizontal="center" vertical="center"/>
    </xf>
    <xf numFmtId="0" fontId="14" fillId="0" borderId="1" xfId="11" applyFont="1" applyFill="1" applyBorder="1" applyAlignment="1">
      <alignment horizontal="center" vertical="center"/>
    </xf>
    <xf numFmtId="0" fontId="13" fillId="0" borderId="1" xfId="17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0" xfId="11" applyFont="1"/>
    <xf numFmtId="3" fontId="7" fillId="0" borderId="1" xfId="11" applyNumberFormat="1" applyFont="1" applyBorder="1" applyAlignment="1">
      <alignment horizontal="center" vertical="center" wrapText="1"/>
    </xf>
    <xf numFmtId="165" fontId="7" fillId="0" borderId="1" xfId="11" applyNumberFormat="1" applyFont="1" applyBorder="1" applyAlignment="1">
      <alignment vertical="center" wrapText="1"/>
    </xf>
    <xf numFmtId="165" fontId="7" fillId="0" borderId="4" xfId="11" applyNumberFormat="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left" vertical="center" wrapText="1"/>
    </xf>
    <xf numFmtId="165" fontId="7" fillId="0" borderId="1" xfId="11" applyNumberFormat="1" applyFont="1" applyBorder="1" applyAlignment="1">
      <alignment horizontal="right"/>
    </xf>
    <xf numFmtId="165" fontId="7" fillId="0" borderId="1" xfId="11" applyNumberFormat="1" applyFont="1" applyBorder="1"/>
    <xf numFmtId="0" fontId="8" fillId="0" borderId="1" xfId="11" applyFont="1" applyBorder="1" applyAlignment="1">
      <alignment horizontal="center"/>
    </xf>
    <xf numFmtId="3" fontId="7" fillId="0" borderId="1" xfId="11" applyNumberFormat="1" applyFont="1" applyBorder="1" applyAlignment="1">
      <alignment horizontal="center"/>
    </xf>
    <xf numFmtId="0" fontId="7" fillId="0" borderId="1" xfId="11" applyFont="1" applyFill="1" applyBorder="1" applyAlignment="1">
      <alignment horizontal="left" vertical="center"/>
    </xf>
    <xf numFmtId="0" fontId="7" fillId="0" borderId="1" xfId="16" applyFont="1" applyBorder="1" applyAlignment="1">
      <alignment horizontal="center"/>
    </xf>
    <xf numFmtId="0" fontId="7" fillId="0" borderId="1" xfId="11" applyFont="1" applyFill="1" applyBorder="1" applyAlignment="1">
      <alignment horizontal="left" vertical="center" wrapText="1"/>
    </xf>
    <xf numFmtId="14" fontId="7" fillId="0" borderId="1" xfId="11" applyNumberFormat="1" applyFont="1" applyFill="1" applyBorder="1" applyAlignment="1">
      <alignment horizontal="left" vertical="center"/>
    </xf>
    <xf numFmtId="49" fontId="7" fillId="0" borderId="1" xfId="11" applyNumberFormat="1" applyFont="1" applyFill="1" applyBorder="1" applyAlignment="1">
      <alignment horizontal="left" vertical="center"/>
    </xf>
    <xf numFmtId="167" fontId="8" fillId="0" borderId="1" xfId="11" applyNumberFormat="1" applyFont="1" applyFill="1" applyBorder="1" applyAlignment="1">
      <alignment horizontal="left" vertical="center"/>
    </xf>
    <xf numFmtId="3" fontId="7" fillId="0" borderId="1" xfId="11" applyNumberFormat="1" applyFont="1" applyFill="1" applyBorder="1" applyAlignment="1">
      <alignment horizontal="left" vertical="center"/>
    </xf>
    <xf numFmtId="4" fontId="7" fillId="0" borderId="1" xfId="11" applyNumberFormat="1" applyFont="1" applyFill="1" applyBorder="1" applyAlignment="1">
      <alignment horizontal="left" vertical="center"/>
    </xf>
    <xf numFmtId="168" fontId="7" fillId="0" borderId="1" xfId="11" applyNumberFormat="1" applyFont="1" applyFill="1" applyBorder="1" applyAlignment="1">
      <alignment horizontal="left" vertical="center"/>
    </xf>
    <xf numFmtId="0" fontId="7" fillId="0" borderId="1" xfId="11" applyFont="1" applyBorder="1" applyAlignment="1">
      <alignment horizontal="left"/>
    </xf>
    <xf numFmtId="0" fontId="7" fillId="0" borderId="1" xfId="11" applyFont="1" applyBorder="1"/>
    <xf numFmtId="0" fontId="7" fillId="0" borderId="1" xfId="11" applyFont="1" applyFill="1" applyBorder="1"/>
    <xf numFmtId="0" fontId="7" fillId="0" borderId="0" xfId="11" applyFont="1" applyBorder="1" applyAlignment="1">
      <alignment horizontal="left"/>
    </xf>
    <xf numFmtId="0" fontId="7" fillId="0" borderId="0" xfId="11" applyFont="1" applyBorder="1"/>
    <xf numFmtId="165" fontId="7" fillId="0" borderId="0" xfId="11" applyNumberFormat="1" applyFont="1" applyBorder="1"/>
    <xf numFmtId="3" fontId="7" fillId="0" borderId="0" xfId="11" applyNumberFormat="1" applyFont="1" applyBorder="1"/>
    <xf numFmtId="0" fontId="7" fillId="0" borderId="0" xfId="11" applyFont="1" applyAlignment="1">
      <alignment horizontal="center"/>
    </xf>
    <xf numFmtId="0" fontId="7" fillId="0" borderId="0" xfId="11" applyFont="1" applyBorder="1" applyAlignment="1">
      <alignment horizontal="center"/>
    </xf>
    <xf numFmtId="0" fontId="7" fillId="0" borderId="0" xfId="11" applyNumberFormat="1" applyFont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 wrapText="1"/>
    </xf>
    <xf numFmtId="0" fontId="13" fillId="0" borderId="0" xfId="13" applyFont="1" applyFill="1" applyBorder="1" applyAlignment="1">
      <alignment vertical="top" wrapText="1"/>
    </xf>
    <xf numFmtId="0" fontId="13" fillId="0" borderId="0" xfId="13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49" fontId="11" fillId="5" borderId="1" xfId="0" applyNumberFormat="1" applyFont="1" applyFill="1" applyBorder="1" applyAlignment="1">
      <alignment horizontal="left" vertical="top" wrapText="1"/>
    </xf>
    <xf numFmtId="0" fontId="13" fillId="0" borderId="0" xfId="13" applyFont="1" applyFill="1" applyBorder="1" applyAlignment="1">
      <alignment vertical="top"/>
    </xf>
    <xf numFmtId="0" fontId="13" fillId="0" borderId="0" xfId="13" applyFont="1" applyFill="1" applyBorder="1" applyAlignment="1">
      <alignment horizontal="center" vertical="top"/>
    </xf>
    <xf numFmtId="165" fontId="11" fillId="5" borderId="1" xfId="0" applyNumberFormat="1" applyFont="1" applyFill="1" applyBorder="1" applyAlignment="1">
      <alignment horizontal="right" vertical="top" wrapText="1"/>
    </xf>
    <xf numFmtId="1" fontId="11" fillId="5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9" fontId="11" fillId="5" borderId="1" xfId="23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/>
    </xf>
    <xf numFmtId="166" fontId="11" fillId="5" borderId="1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Alignment="1">
      <alignment vertical="top" wrapText="1"/>
    </xf>
    <xf numFmtId="165" fontId="11" fillId="0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0" fontId="13" fillId="5" borderId="1" xfId="17" applyNumberFormat="1" applyFont="1" applyFill="1" applyBorder="1" applyAlignment="1">
      <alignment horizontal="center" vertical="top" wrapText="1"/>
    </xf>
    <xf numFmtId="0" fontId="13" fillId="0" borderId="3" xfId="18" applyFont="1" applyFill="1" applyBorder="1" applyAlignment="1">
      <alignment vertical="top"/>
    </xf>
    <xf numFmtId="10" fontId="13" fillId="5" borderId="1" xfId="25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Border="1" applyAlignment="1">
      <alignment horizontal="left" vertical="center" wrapText="1"/>
    </xf>
    <xf numFmtId="0" fontId="19" fillId="0" borderId="0" xfId="13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17" fontId="11" fillId="5" borderId="1" xfId="0" applyNumberFormat="1" applyFont="1" applyFill="1" applyBorder="1" applyAlignment="1">
      <alignment horizontal="center" vertical="top" wrapText="1"/>
    </xf>
    <xf numFmtId="0" fontId="13" fillId="0" borderId="3" xfId="13" applyFont="1" applyFill="1" applyBorder="1" applyAlignment="1">
      <alignment vertical="top"/>
    </xf>
    <xf numFmtId="0" fontId="13" fillId="5" borderId="1" xfId="13" applyFont="1" applyFill="1" applyBorder="1" applyAlignment="1">
      <alignment horizontal="center" vertical="top"/>
    </xf>
    <xf numFmtId="49" fontId="13" fillId="5" borderId="1" xfId="13" applyNumberFormat="1" applyFont="1" applyFill="1" applyBorder="1" applyAlignment="1">
      <alignment horizontal="center" vertical="top" wrapText="1"/>
    </xf>
    <xf numFmtId="0" fontId="13" fillId="0" borderId="3" xfId="17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165" fontId="18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Alignment="1">
      <alignment horizontal="left" vertical="center"/>
    </xf>
    <xf numFmtId="0" fontId="13" fillId="0" borderId="3" xfId="16" applyFont="1" applyFill="1" applyBorder="1" applyAlignment="1">
      <alignment vertical="top"/>
    </xf>
    <xf numFmtId="10" fontId="13" fillId="0" borderId="1" xfId="16" applyNumberFormat="1" applyFont="1" applyFill="1" applyBorder="1" applyAlignment="1">
      <alignment horizontal="center" vertical="top"/>
    </xf>
    <xf numFmtId="0" fontId="13" fillId="0" borderId="3" xfId="22" applyFont="1" applyFill="1" applyBorder="1" applyAlignment="1">
      <alignment vertical="top"/>
    </xf>
    <xf numFmtId="0" fontId="16" fillId="6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2" fillId="7" borderId="3" xfId="16" applyFont="1" applyFill="1" applyBorder="1" applyAlignment="1">
      <alignment vertical="center"/>
    </xf>
    <xf numFmtId="10" fontId="22" fillId="7" borderId="1" xfId="16" applyNumberFormat="1" applyFont="1" applyFill="1" applyBorder="1" applyAlignment="1">
      <alignment horizontal="center" vertical="center"/>
    </xf>
    <xf numFmtId="0" fontId="22" fillId="7" borderId="3" xfId="22" applyFont="1" applyFill="1" applyBorder="1" applyAlignment="1">
      <alignment vertical="center"/>
    </xf>
    <xf numFmtId="10" fontId="22" fillId="7" borderId="1" xfId="22" applyNumberFormat="1" applyFont="1" applyFill="1" applyBorder="1" applyAlignment="1">
      <alignment horizontal="center" vertical="center"/>
    </xf>
    <xf numFmtId="10" fontId="17" fillId="7" borderId="1" xfId="23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8" xfId="11" applyFont="1" applyFill="1" applyBorder="1" applyAlignment="1">
      <alignment vertical="center"/>
    </xf>
    <xf numFmtId="0" fontId="14" fillId="0" borderId="11" xfId="11" applyFont="1" applyFill="1" applyBorder="1" applyAlignment="1">
      <alignment vertical="center"/>
    </xf>
    <xf numFmtId="0" fontId="13" fillId="0" borderId="1" xfId="11" applyFont="1" applyFill="1" applyBorder="1" applyAlignment="1">
      <alignment vertical="center"/>
    </xf>
    <xf numFmtId="0" fontId="0" fillId="0" borderId="0" xfId="0" applyAlignment="1">
      <alignment horizontal="left"/>
    </xf>
    <xf numFmtId="0" fontId="23" fillId="0" borderId="1" xfId="22" applyFont="1" applyFill="1" applyBorder="1" applyAlignment="1">
      <alignment vertical="center"/>
    </xf>
    <xf numFmtId="10" fontId="23" fillId="0" borderId="1" xfId="22" applyNumberFormat="1" applyFont="1" applyFill="1" applyBorder="1" applyAlignment="1">
      <alignment horizontal="center" vertical="center"/>
    </xf>
    <xf numFmtId="0" fontId="22" fillId="0" borderId="0" xfId="16" applyFont="1" applyFill="1" applyBorder="1" applyAlignment="1">
      <alignment vertical="center"/>
    </xf>
    <xf numFmtId="165" fontId="17" fillId="0" borderId="0" xfId="23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9" fontId="11" fillId="0" borderId="7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0" fontId="23" fillId="7" borderId="1" xfId="16" applyFont="1" applyFill="1" applyBorder="1" applyAlignment="1">
      <alignment vertical="center"/>
    </xf>
    <xf numFmtId="165" fontId="16" fillId="7" borderId="1" xfId="23" applyNumberFormat="1" applyFont="1" applyFill="1" applyBorder="1" applyAlignment="1">
      <alignment horizontal="left" vertical="center" wrapText="1"/>
    </xf>
    <xf numFmtId="10" fontId="24" fillId="0" borderId="1" xfId="23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14" fillId="0" borderId="2" xfId="22" applyFont="1" applyFill="1" applyBorder="1" applyAlignment="1">
      <alignment horizontal="center" vertical="center"/>
    </xf>
    <xf numFmtId="10" fontId="24" fillId="0" borderId="2" xfId="23" applyNumberFormat="1" applyFont="1" applyFill="1" applyBorder="1" applyAlignment="1">
      <alignment horizontal="center" vertical="center"/>
    </xf>
    <xf numFmtId="0" fontId="23" fillId="0" borderId="0" xfId="22" applyFont="1" applyFill="1" applyBorder="1" applyAlignment="1">
      <alignment vertical="center"/>
    </xf>
    <xf numFmtId="10" fontId="23" fillId="0" borderId="0" xfId="22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right" vertical="top" wrapText="1"/>
    </xf>
    <xf numFmtId="0" fontId="13" fillId="5" borderId="3" xfId="16" applyFont="1" applyFill="1" applyBorder="1" applyAlignment="1">
      <alignment vertical="top"/>
    </xf>
    <xf numFmtId="10" fontId="13" fillId="5" borderId="1" xfId="16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1" fillId="7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22" fillId="0" borderId="3" xfId="22" applyFont="1" applyFill="1" applyBorder="1" applyAlignment="1">
      <alignment vertical="center"/>
    </xf>
    <xf numFmtId="10" fontId="22" fillId="0" borderId="1" xfId="22" applyNumberFormat="1" applyFont="1" applyFill="1" applyBorder="1" applyAlignment="1">
      <alignment horizontal="center" vertical="center"/>
    </xf>
    <xf numFmtId="10" fontId="11" fillId="5" borderId="1" xfId="23" applyNumberFormat="1" applyFont="1" applyFill="1" applyBorder="1" applyAlignment="1">
      <alignment horizontal="right" vertical="top" wrapText="1"/>
    </xf>
    <xf numFmtId="170" fontId="17" fillId="0" borderId="0" xfId="0" applyNumberFormat="1" applyFont="1" applyFill="1" applyAlignment="1">
      <alignment vertical="center"/>
    </xf>
    <xf numFmtId="170" fontId="0" fillId="0" borderId="0" xfId="0" applyNumberFormat="1"/>
    <xf numFmtId="170" fontId="0" fillId="8" borderId="1" xfId="0" applyNumberFormat="1" applyFill="1" applyBorder="1"/>
    <xf numFmtId="170" fontId="10" fillId="9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10" borderId="1" xfId="0" applyFill="1" applyBorder="1"/>
    <xf numFmtId="0" fontId="10" fillId="4" borderId="1" xfId="0" applyFont="1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1" fillId="12" borderId="0" xfId="0" applyFont="1" applyFill="1" applyAlignment="1">
      <alignment vertical="top"/>
    </xf>
    <xf numFmtId="0" fontId="11" fillId="12" borderId="0" xfId="0" applyFont="1" applyFill="1" applyAlignment="1">
      <alignment vertical="top" wrapText="1"/>
    </xf>
    <xf numFmtId="0" fontId="0" fillId="13" borderId="1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0" xfId="0" applyFill="1"/>
    <xf numFmtId="0" fontId="0" fillId="13" borderId="1" xfId="0" applyFill="1" applyBorder="1"/>
    <xf numFmtId="0" fontId="0" fillId="13" borderId="1" xfId="0" applyNumberFormat="1" applyFill="1" applyBorder="1" applyAlignment="1">
      <alignment horizontal="center"/>
    </xf>
    <xf numFmtId="165" fontId="13" fillId="5" borderId="1" xfId="1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0" fontId="11" fillId="12" borderId="0" xfId="0" applyFont="1" applyFill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165" fontId="11" fillId="7" borderId="4" xfId="0" applyNumberFormat="1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7" borderId="0" xfId="1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top"/>
    </xf>
    <xf numFmtId="0" fontId="11" fillId="11" borderId="6" xfId="0" applyFont="1" applyFill="1" applyBorder="1" applyAlignment="1">
      <alignment horizontal="center" vertical="top"/>
    </xf>
    <xf numFmtId="0" fontId="11" fillId="11" borderId="2" xfId="0" applyFont="1" applyFill="1" applyBorder="1" applyAlignment="1">
      <alignment horizontal="center" vertical="top"/>
    </xf>
    <xf numFmtId="165" fontId="11" fillId="5" borderId="4" xfId="0" applyNumberFormat="1" applyFont="1" applyFill="1" applyBorder="1" applyAlignment="1">
      <alignment horizontal="center" vertical="center"/>
    </xf>
    <xf numFmtId="165" fontId="11" fillId="5" borderId="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165" fontId="11" fillId="0" borderId="3" xfId="0" applyNumberFormat="1" applyFont="1" applyFill="1" applyBorder="1" applyAlignment="1">
      <alignment horizontal="left" vertical="top"/>
    </xf>
    <xf numFmtId="165" fontId="11" fillId="0" borderId="6" xfId="0" applyNumberFormat="1" applyFont="1" applyFill="1" applyBorder="1" applyAlignment="1">
      <alignment horizontal="left" vertical="top"/>
    </xf>
    <xf numFmtId="165" fontId="11" fillId="0" borderId="2" xfId="0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23" fillId="5" borderId="0" xfId="1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170" fontId="11" fillId="0" borderId="4" xfId="0" applyNumberFormat="1" applyFont="1" applyFill="1" applyBorder="1" applyAlignment="1">
      <alignment horizontal="center" vertical="center" wrapText="1"/>
    </xf>
    <xf numFmtId="170" fontId="11" fillId="0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9" fontId="11" fillId="0" borderId="8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14" xfId="0" applyNumberFormat="1" applyFont="1" applyFill="1" applyBorder="1" applyAlignment="1">
      <alignment horizontal="left" vertical="top" wrapText="1"/>
    </xf>
    <xf numFmtId="9" fontId="11" fillId="0" borderId="15" xfId="0" applyNumberFormat="1" applyFont="1" applyFill="1" applyBorder="1" applyAlignment="1">
      <alignment horizontal="left" vertical="top" wrapText="1"/>
    </xf>
    <xf numFmtId="9" fontId="11" fillId="0" borderId="11" xfId="0" applyNumberFormat="1" applyFont="1" applyFill="1" applyBorder="1" applyAlignment="1">
      <alignment horizontal="left" vertical="top" wrapText="1"/>
    </xf>
    <xf numFmtId="9" fontId="11" fillId="0" borderId="13" xfId="0" applyNumberFormat="1" applyFont="1" applyFill="1" applyBorder="1" applyAlignment="1">
      <alignment horizontal="left" vertical="top" wrapText="1"/>
    </xf>
    <xf numFmtId="9" fontId="11" fillId="5" borderId="4" xfId="0" applyNumberFormat="1" applyFont="1" applyFill="1" applyBorder="1" applyAlignment="1">
      <alignment horizontal="center" vertical="center"/>
    </xf>
    <xf numFmtId="9" fontId="11" fillId="5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1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1" xfId="17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center" vertical="center"/>
    </xf>
    <xf numFmtId="0" fontId="13" fillId="0" borderId="4" xfId="16" applyFont="1" applyFill="1" applyBorder="1" applyAlignment="1">
      <alignment horizontal="center" vertical="center"/>
    </xf>
    <xf numFmtId="0" fontId="13" fillId="0" borderId="5" xfId="16" applyFont="1" applyFill="1" applyBorder="1" applyAlignment="1">
      <alignment horizontal="center" vertical="center"/>
    </xf>
    <xf numFmtId="0" fontId="13" fillId="0" borderId="7" xfId="16" applyFont="1" applyFill="1" applyBorder="1" applyAlignment="1">
      <alignment horizontal="center" vertical="center"/>
    </xf>
    <xf numFmtId="165" fontId="7" fillId="0" borderId="1" xfId="11" applyNumberFormat="1" applyFont="1" applyBorder="1" applyAlignment="1">
      <alignment horizontal="center" vertical="center" wrapText="1"/>
    </xf>
    <xf numFmtId="49" fontId="7" fillId="0" borderId="3" xfId="11" applyNumberFormat="1" applyFont="1" applyBorder="1" applyAlignment="1">
      <alignment horizontal="center" vertical="center" wrapText="1"/>
    </xf>
    <xf numFmtId="49" fontId="7" fillId="0" borderId="2" xfId="11" applyNumberFormat="1" applyFont="1" applyBorder="1" applyAlignment="1">
      <alignment horizontal="center" vertical="center" wrapText="1"/>
    </xf>
    <xf numFmtId="49" fontId="7" fillId="0" borderId="1" xfId="11" applyNumberFormat="1" applyFont="1" applyBorder="1" applyAlignment="1">
      <alignment horizontal="left" vertical="center" wrapText="1"/>
    </xf>
    <xf numFmtId="0" fontId="7" fillId="0" borderId="1" xfId="11" applyNumberFormat="1" applyFont="1" applyBorder="1" applyAlignment="1">
      <alignment horizontal="left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3" xfId="11" applyNumberFormat="1" applyFont="1" applyBorder="1" applyAlignment="1">
      <alignment horizontal="left" vertical="center" wrapText="1"/>
    </xf>
    <xf numFmtId="0" fontId="7" fillId="0" borderId="2" xfId="11" applyNumberFormat="1" applyFont="1" applyBorder="1" applyAlignment="1">
      <alignment horizontal="left" vertical="center" wrapText="1"/>
    </xf>
    <xf numFmtId="49" fontId="7" fillId="0" borderId="3" xfId="11" applyNumberFormat="1" applyFont="1" applyBorder="1" applyAlignment="1">
      <alignment horizontal="left" vertical="center" wrapText="1"/>
    </xf>
  </cellXfs>
  <cellStyles count="26">
    <cellStyle name="Moeda" xfId="1" builtinId="4"/>
    <cellStyle name="Moeda 10" xfId="2" xr:uid="{00000000-0005-0000-0000-000001000000}"/>
    <cellStyle name="Moeda 11" xfId="3" xr:uid="{00000000-0005-0000-0000-000002000000}"/>
    <cellStyle name="Moeda 2" xfId="4" xr:uid="{00000000-0005-0000-0000-000003000000}"/>
    <cellStyle name="Moeda 3" xfId="5" xr:uid="{00000000-0005-0000-0000-000004000000}"/>
    <cellStyle name="Moeda 4" xfId="6" xr:uid="{00000000-0005-0000-0000-000005000000}"/>
    <cellStyle name="Moeda 5" xfId="7" xr:uid="{00000000-0005-0000-0000-000006000000}"/>
    <cellStyle name="Moeda 6" xfId="8" xr:uid="{00000000-0005-0000-0000-000007000000}"/>
    <cellStyle name="Moeda 7" xfId="9" xr:uid="{00000000-0005-0000-0000-000008000000}"/>
    <cellStyle name="Moeda 8" xfId="10" xr:uid="{00000000-0005-0000-0000-000009000000}"/>
    <cellStyle name="Normal" xfId="0" builtinId="0"/>
    <cellStyle name="Normal 10" xfId="11" xr:uid="{00000000-0005-0000-0000-00000B000000}"/>
    <cellStyle name="Normal 11" xfId="12" xr:uid="{00000000-0005-0000-0000-00000C000000}"/>
    <cellStyle name="Normal 12" xfId="13" xr:uid="{00000000-0005-0000-0000-00000D000000}"/>
    <cellStyle name="Normal 13" xfId="14" xr:uid="{00000000-0005-0000-0000-00000E000000}"/>
    <cellStyle name="Normal 13 2" xfId="15" xr:uid="{00000000-0005-0000-0000-00000F000000}"/>
    <cellStyle name="Normal 2" xfId="16" xr:uid="{00000000-0005-0000-0000-000010000000}"/>
    <cellStyle name="Normal 3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Normal 7" xfId="21" xr:uid="{00000000-0005-0000-0000-000015000000}"/>
    <cellStyle name="Normal 8" xfId="22" xr:uid="{00000000-0005-0000-0000-000016000000}"/>
    <cellStyle name="Porcentagem" xfId="23" builtinId="5"/>
    <cellStyle name="Porcentagem 2" xfId="24" xr:uid="{00000000-0005-0000-0000-000018000000}"/>
    <cellStyle name="Porcentagem 4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showGridLines="0" tabSelected="1" zoomScale="80" zoomScaleNormal="80" workbookViewId="0">
      <selection activeCell="A5" sqref="A5:B7"/>
    </sheetView>
  </sheetViews>
  <sheetFormatPr defaultColWidth="9.140625" defaultRowHeight="18" customHeight="1" x14ac:dyDescent="0.25"/>
  <cols>
    <col min="1" max="1" width="53.42578125" style="263" customWidth="1"/>
    <col min="2" max="2" width="28" style="263" customWidth="1"/>
    <col min="3" max="4" width="9.140625" style="263"/>
    <col min="5" max="5" width="18.140625" style="210" customWidth="1"/>
    <col min="6" max="6" width="10.28515625" style="210" customWidth="1"/>
    <col min="7" max="7" width="14.42578125" style="210" customWidth="1"/>
    <col min="8" max="9" width="18.28515625" style="210" customWidth="1"/>
    <col min="10" max="10" width="18.28515625" style="227" customWidth="1"/>
    <col min="11" max="11" width="18.28515625" style="210" customWidth="1"/>
    <col min="12" max="37" width="18.28515625" style="210" hidden="1" customWidth="1"/>
    <col min="38" max="38" width="18.28515625" style="234" hidden="1" customWidth="1"/>
    <col min="39" max="42" width="18.28515625" style="210" hidden="1" customWidth="1"/>
    <col min="43" max="16384" width="9.140625" style="263"/>
  </cols>
  <sheetData>
    <row r="1" spans="1:42" s="273" customFormat="1" ht="18" customHeight="1" x14ac:dyDescent="0.25">
      <c r="A1" s="354" t="s">
        <v>373</v>
      </c>
      <c r="B1" s="354"/>
    </row>
    <row r="2" spans="1:42" s="273" customFormat="1" ht="18" customHeight="1" x14ac:dyDescent="0.25">
      <c r="A2" s="354" t="str">
        <f>'Condições Gerais'!A3</f>
        <v>Postos de trabalho do SIGPS</v>
      </c>
      <c r="B2" s="354"/>
    </row>
    <row r="3" spans="1:42" s="261" customFormat="1" ht="18" customHeight="1" x14ac:dyDescent="0.25">
      <c r="A3" s="262"/>
    </row>
    <row r="5" spans="1:42" ht="18" customHeight="1" x14ac:dyDescent="0.25">
      <c r="A5" s="355" t="s">
        <v>228</v>
      </c>
      <c r="B5" s="355"/>
    </row>
    <row r="6" spans="1:42" ht="18" customHeight="1" x14ac:dyDescent="0.25">
      <c r="A6" s="355"/>
      <c r="B6" s="355"/>
    </row>
    <row r="7" spans="1:42" ht="18" customHeight="1" x14ac:dyDescent="0.25">
      <c r="A7" s="355"/>
      <c r="B7" s="355"/>
    </row>
    <row r="8" spans="1:42" ht="21" customHeight="1" x14ac:dyDescent="0.25">
      <c r="E8" s="344" t="s">
        <v>342</v>
      </c>
      <c r="F8" s="345"/>
      <c r="G8" s="346"/>
      <c r="H8" s="342" t="str">
        <f>'Condições Gerais'!G6</f>
        <v>Analista Desenvolvedor Sênior - Java / Framework / Jcompany / Jaguar e banco de dados Oracle</v>
      </c>
      <c r="I8" s="342" t="str">
        <f>'Condições Gerais'!H6</f>
        <v>Analista Desenvolvedor PLENO - BIRT (Business Intelligence Reporting Tool) e banco de dados Oracle</v>
      </c>
      <c r="J8" s="342" t="str">
        <f>'Condições Gerais'!I6</f>
        <v>Analista de Requisitos PLENO</v>
      </c>
      <c r="K8" s="342" t="str">
        <f>'Condições Gerais'!J6</f>
        <v xml:space="preserve">Analista Sistemas PLENO - Atendimento e apoio aos usuários dos Sistemas </v>
      </c>
      <c r="L8" s="342">
        <f>'Condições Gerais'!K6</f>
        <v>0</v>
      </c>
      <c r="M8" s="342" t="str">
        <f>'Condições Gerais'!L6</f>
        <v xml:space="preserve">06- </v>
      </c>
      <c r="N8" s="342" t="str">
        <f>'Condições Gerais'!M6</f>
        <v xml:space="preserve">07- </v>
      </c>
      <c r="O8" s="342" t="str">
        <f>'Condições Gerais'!N6</f>
        <v xml:space="preserve">08- </v>
      </c>
      <c r="P8" s="342" t="str">
        <f>'Condições Gerais'!O6</f>
        <v xml:space="preserve">09- </v>
      </c>
      <c r="Q8" s="342" t="str">
        <f>'Condições Gerais'!P6</f>
        <v xml:space="preserve">10- </v>
      </c>
      <c r="R8" s="342" t="str">
        <f>'Condições Gerais'!Q6</f>
        <v xml:space="preserve">11- </v>
      </c>
      <c r="S8" s="342" t="str">
        <f>'Condições Gerais'!R6</f>
        <v xml:space="preserve">12- </v>
      </c>
      <c r="T8" s="342" t="str">
        <f>'Condições Gerais'!S6</f>
        <v xml:space="preserve">13- </v>
      </c>
      <c r="U8" s="342" t="str">
        <f>'Condições Gerais'!T6</f>
        <v xml:space="preserve">14- </v>
      </c>
      <c r="V8" s="342" t="str">
        <f>'Condições Gerais'!U6</f>
        <v xml:space="preserve">15- </v>
      </c>
      <c r="W8" s="342" t="str">
        <f>'Condições Gerais'!V6</f>
        <v xml:space="preserve">16- </v>
      </c>
      <c r="X8" s="342" t="str">
        <f>'Condições Gerais'!W6</f>
        <v xml:space="preserve">17- </v>
      </c>
      <c r="Y8" s="342" t="str">
        <f>'Condições Gerais'!X6</f>
        <v xml:space="preserve">18- </v>
      </c>
      <c r="Z8" s="342" t="str">
        <f>'Condições Gerais'!Y6</f>
        <v xml:space="preserve">19- </v>
      </c>
      <c r="AA8" s="342" t="str">
        <f>'Condições Gerais'!Z6</f>
        <v xml:space="preserve">20- </v>
      </c>
      <c r="AB8" s="342" t="str">
        <f>'Condições Gerais'!AA6</f>
        <v xml:space="preserve">21- </v>
      </c>
      <c r="AC8" s="342" t="str">
        <f>'Condições Gerais'!AB6</f>
        <v xml:space="preserve">22- </v>
      </c>
      <c r="AD8" s="342" t="str">
        <f>'Condições Gerais'!AC6</f>
        <v xml:space="preserve">23- </v>
      </c>
      <c r="AE8" s="342" t="str">
        <f>'Condições Gerais'!AD6</f>
        <v xml:space="preserve">24- </v>
      </c>
      <c r="AF8" s="342" t="str">
        <f>'Condições Gerais'!AE6</f>
        <v xml:space="preserve">25- </v>
      </c>
      <c r="AG8" s="342" t="str">
        <f>'Condições Gerais'!AF6</f>
        <v xml:space="preserve">26- </v>
      </c>
      <c r="AH8" s="342" t="str">
        <f>'Condições Gerais'!AG6</f>
        <v xml:space="preserve">27- </v>
      </c>
      <c r="AI8" s="342" t="str">
        <f>'Condições Gerais'!AH6</f>
        <v xml:space="preserve">28- </v>
      </c>
      <c r="AJ8" s="342" t="str">
        <f>'Condições Gerais'!AI6</f>
        <v xml:space="preserve">29- </v>
      </c>
      <c r="AK8" s="342" t="str">
        <f>'Condições Gerais'!AJ6</f>
        <v xml:space="preserve">30- </v>
      </c>
      <c r="AL8" s="342" t="str">
        <f>'Condições Gerais'!AK6</f>
        <v xml:space="preserve">31- </v>
      </c>
      <c r="AM8" s="342" t="str">
        <f>'Condições Gerais'!AL6</f>
        <v xml:space="preserve">32- </v>
      </c>
      <c r="AN8" s="342" t="str">
        <f>'Condições Gerais'!AM6</f>
        <v xml:space="preserve">33- </v>
      </c>
      <c r="AO8" s="342" t="str">
        <f>'Condições Gerais'!AN6</f>
        <v xml:space="preserve">34- </v>
      </c>
      <c r="AP8" s="342" t="str">
        <f>'Condições Gerais'!AO6</f>
        <v xml:space="preserve">35- </v>
      </c>
    </row>
    <row r="9" spans="1:42" s="266" customFormat="1" ht="21.75" customHeight="1" x14ac:dyDescent="0.25">
      <c r="A9" s="264" t="s">
        <v>335</v>
      </c>
      <c r="B9" s="265"/>
      <c r="E9" s="347"/>
      <c r="F9" s="348"/>
      <c r="G9" s="349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s="266" customFormat="1" ht="18" customHeight="1" x14ac:dyDescent="0.25">
      <c r="A10" s="267" t="s">
        <v>6</v>
      </c>
      <c r="B10" s="268">
        <v>1.4999999999999999E-2</v>
      </c>
      <c r="E10" s="350" t="s">
        <v>343</v>
      </c>
      <c r="F10" s="352">
        <v>0</v>
      </c>
      <c r="G10" s="306" t="s">
        <v>120</v>
      </c>
      <c r="H10" s="312">
        <v>2</v>
      </c>
      <c r="I10" s="312">
        <v>1</v>
      </c>
      <c r="J10" s="312">
        <v>1</v>
      </c>
      <c r="K10" s="312">
        <v>1</v>
      </c>
      <c r="L10" s="312">
        <v>0</v>
      </c>
      <c r="M10" s="312">
        <v>0</v>
      </c>
      <c r="N10" s="312">
        <v>0</v>
      </c>
      <c r="O10" s="312">
        <v>0</v>
      </c>
      <c r="P10" s="312">
        <v>0</v>
      </c>
      <c r="Q10" s="312">
        <v>0</v>
      </c>
      <c r="R10" s="312">
        <v>0</v>
      </c>
      <c r="S10" s="312">
        <v>0</v>
      </c>
      <c r="T10" s="312">
        <v>0</v>
      </c>
      <c r="U10" s="312">
        <v>0</v>
      </c>
      <c r="V10" s="312">
        <v>0</v>
      </c>
      <c r="W10" s="312">
        <v>0</v>
      </c>
      <c r="X10" s="312">
        <v>0</v>
      </c>
      <c r="Y10" s="312">
        <v>0</v>
      </c>
      <c r="Z10" s="312">
        <v>0</v>
      </c>
      <c r="AA10" s="312">
        <v>0</v>
      </c>
      <c r="AB10" s="312">
        <v>0</v>
      </c>
      <c r="AC10" s="312">
        <v>0</v>
      </c>
      <c r="AD10" s="312">
        <v>0</v>
      </c>
      <c r="AE10" s="312">
        <v>0</v>
      </c>
      <c r="AF10" s="312">
        <v>0</v>
      </c>
      <c r="AG10" s="312">
        <v>0</v>
      </c>
      <c r="AH10" s="312">
        <v>0</v>
      </c>
      <c r="AI10" s="312">
        <v>0</v>
      </c>
      <c r="AJ10" s="312">
        <v>0</v>
      </c>
      <c r="AK10" s="312">
        <v>0</v>
      </c>
      <c r="AL10" s="312">
        <v>0</v>
      </c>
      <c r="AM10" s="312">
        <v>0</v>
      </c>
      <c r="AN10" s="312">
        <v>0</v>
      </c>
      <c r="AO10" s="312">
        <v>0</v>
      </c>
      <c r="AP10" s="312">
        <v>0</v>
      </c>
    </row>
    <row r="11" spans="1:42" s="266" customFormat="1" ht="18" customHeight="1" x14ac:dyDescent="0.25">
      <c r="A11" s="267" t="s">
        <v>7</v>
      </c>
      <c r="B11" s="268">
        <v>0.01</v>
      </c>
      <c r="E11" s="351"/>
      <c r="F11" s="353"/>
      <c r="G11" s="223" t="s">
        <v>58</v>
      </c>
      <c r="H11" s="219">
        <f>$F10*H10</f>
        <v>0</v>
      </c>
      <c r="I11" s="219">
        <f t="shared" ref="I11:AP11" si="0">$F10*I10</f>
        <v>0</v>
      </c>
      <c r="J11" s="219">
        <f t="shared" si="0"/>
        <v>0</v>
      </c>
      <c r="K11" s="219">
        <f t="shared" si="0"/>
        <v>0</v>
      </c>
      <c r="L11" s="219">
        <f t="shared" si="0"/>
        <v>0</v>
      </c>
      <c r="M11" s="219">
        <f t="shared" si="0"/>
        <v>0</v>
      </c>
      <c r="N11" s="219">
        <f t="shared" si="0"/>
        <v>0</v>
      </c>
      <c r="O11" s="219">
        <f t="shared" si="0"/>
        <v>0</v>
      </c>
      <c r="P11" s="219">
        <f t="shared" si="0"/>
        <v>0</v>
      </c>
      <c r="Q11" s="219">
        <f t="shared" si="0"/>
        <v>0</v>
      </c>
      <c r="R11" s="219">
        <f t="shared" si="0"/>
        <v>0</v>
      </c>
      <c r="S11" s="219">
        <f t="shared" si="0"/>
        <v>0</v>
      </c>
      <c r="T11" s="219">
        <f t="shared" si="0"/>
        <v>0</v>
      </c>
      <c r="U11" s="219">
        <f t="shared" si="0"/>
        <v>0</v>
      </c>
      <c r="V11" s="219">
        <f t="shared" si="0"/>
        <v>0</v>
      </c>
      <c r="W11" s="219">
        <f t="shared" si="0"/>
        <v>0</v>
      </c>
      <c r="X11" s="219">
        <f t="shared" si="0"/>
        <v>0</v>
      </c>
      <c r="Y11" s="219">
        <f t="shared" si="0"/>
        <v>0</v>
      </c>
      <c r="Z11" s="219">
        <f t="shared" si="0"/>
        <v>0</v>
      </c>
      <c r="AA11" s="219">
        <f t="shared" si="0"/>
        <v>0</v>
      </c>
      <c r="AB11" s="219">
        <f t="shared" si="0"/>
        <v>0</v>
      </c>
      <c r="AC11" s="219">
        <f t="shared" si="0"/>
        <v>0</v>
      </c>
      <c r="AD11" s="219">
        <f t="shared" si="0"/>
        <v>0</v>
      </c>
      <c r="AE11" s="219">
        <f t="shared" si="0"/>
        <v>0</v>
      </c>
      <c r="AF11" s="219">
        <f t="shared" si="0"/>
        <v>0</v>
      </c>
      <c r="AG11" s="219">
        <f t="shared" si="0"/>
        <v>0</v>
      </c>
      <c r="AH11" s="219">
        <f t="shared" si="0"/>
        <v>0</v>
      </c>
      <c r="AI11" s="219">
        <f t="shared" si="0"/>
        <v>0</v>
      </c>
      <c r="AJ11" s="219">
        <f t="shared" si="0"/>
        <v>0</v>
      </c>
      <c r="AK11" s="219">
        <f t="shared" si="0"/>
        <v>0</v>
      </c>
      <c r="AL11" s="219">
        <f t="shared" si="0"/>
        <v>0</v>
      </c>
      <c r="AM11" s="219">
        <f t="shared" si="0"/>
        <v>0</v>
      </c>
      <c r="AN11" s="219">
        <f t="shared" si="0"/>
        <v>0</v>
      </c>
      <c r="AO11" s="219">
        <f t="shared" si="0"/>
        <v>0</v>
      </c>
      <c r="AP11" s="219">
        <f t="shared" si="0"/>
        <v>0</v>
      </c>
    </row>
    <row r="12" spans="1:42" s="266" customFormat="1" ht="18" customHeight="1" x14ac:dyDescent="0.25">
      <c r="A12" s="267" t="s">
        <v>8</v>
      </c>
      <c r="B12" s="268">
        <v>2E-3</v>
      </c>
      <c r="E12" s="350" t="s">
        <v>343</v>
      </c>
      <c r="F12" s="352">
        <v>0</v>
      </c>
      <c r="G12" s="306" t="s">
        <v>120</v>
      </c>
      <c r="H12" s="312">
        <v>2</v>
      </c>
      <c r="I12" s="312">
        <v>1</v>
      </c>
      <c r="J12" s="312">
        <v>1</v>
      </c>
      <c r="K12" s="312">
        <v>1</v>
      </c>
      <c r="L12" s="312">
        <v>0</v>
      </c>
      <c r="M12" s="312">
        <v>0</v>
      </c>
      <c r="N12" s="312">
        <v>0</v>
      </c>
      <c r="O12" s="312">
        <v>0</v>
      </c>
      <c r="P12" s="312">
        <v>0</v>
      </c>
      <c r="Q12" s="312">
        <v>0</v>
      </c>
      <c r="R12" s="312">
        <v>0</v>
      </c>
      <c r="S12" s="312">
        <v>0</v>
      </c>
      <c r="T12" s="312">
        <v>0</v>
      </c>
      <c r="U12" s="312">
        <v>0</v>
      </c>
      <c r="V12" s="312">
        <v>0</v>
      </c>
      <c r="W12" s="312">
        <v>0</v>
      </c>
      <c r="X12" s="312"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</row>
    <row r="13" spans="1:42" s="266" customFormat="1" ht="18" customHeight="1" x14ac:dyDescent="0.25">
      <c r="A13" s="267" t="s">
        <v>11</v>
      </c>
      <c r="B13" s="268">
        <v>0.02</v>
      </c>
      <c r="E13" s="351"/>
      <c r="F13" s="353"/>
      <c r="G13" s="223" t="s">
        <v>58</v>
      </c>
      <c r="H13" s="219">
        <f>$F12*H12</f>
        <v>0</v>
      </c>
      <c r="I13" s="219">
        <f t="shared" ref="I13:AP13" si="1">$F12*I12</f>
        <v>0</v>
      </c>
      <c r="J13" s="219">
        <f t="shared" si="1"/>
        <v>0</v>
      </c>
      <c r="K13" s="219">
        <f t="shared" si="1"/>
        <v>0</v>
      </c>
      <c r="L13" s="219">
        <f t="shared" si="1"/>
        <v>0</v>
      </c>
      <c r="M13" s="219">
        <f t="shared" si="1"/>
        <v>0</v>
      </c>
      <c r="N13" s="219">
        <f t="shared" si="1"/>
        <v>0</v>
      </c>
      <c r="O13" s="219">
        <f t="shared" si="1"/>
        <v>0</v>
      </c>
      <c r="P13" s="219">
        <f t="shared" si="1"/>
        <v>0</v>
      </c>
      <c r="Q13" s="219">
        <f t="shared" si="1"/>
        <v>0</v>
      </c>
      <c r="R13" s="219">
        <f t="shared" si="1"/>
        <v>0</v>
      </c>
      <c r="S13" s="219">
        <f t="shared" si="1"/>
        <v>0</v>
      </c>
      <c r="T13" s="219">
        <f t="shared" si="1"/>
        <v>0</v>
      </c>
      <c r="U13" s="219">
        <f t="shared" si="1"/>
        <v>0</v>
      </c>
      <c r="V13" s="219">
        <f t="shared" si="1"/>
        <v>0</v>
      </c>
      <c r="W13" s="219">
        <f t="shared" si="1"/>
        <v>0</v>
      </c>
      <c r="X13" s="219">
        <f t="shared" si="1"/>
        <v>0</v>
      </c>
      <c r="Y13" s="219">
        <f t="shared" si="1"/>
        <v>0</v>
      </c>
      <c r="Z13" s="219">
        <f t="shared" si="1"/>
        <v>0</v>
      </c>
      <c r="AA13" s="219">
        <f t="shared" si="1"/>
        <v>0</v>
      </c>
      <c r="AB13" s="219">
        <f t="shared" si="1"/>
        <v>0</v>
      </c>
      <c r="AC13" s="219">
        <f t="shared" si="1"/>
        <v>0</v>
      </c>
      <c r="AD13" s="219">
        <f t="shared" si="1"/>
        <v>0</v>
      </c>
      <c r="AE13" s="219">
        <f t="shared" si="1"/>
        <v>0</v>
      </c>
      <c r="AF13" s="219">
        <f t="shared" si="1"/>
        <v>0</v>
      </c>
      <c r="AG13" s="219">
        <f t="shared" si="1"/>
        <v>0</v>
      </c>
      <c r="AH13" s="219">
        <f t="shared" si="1"/>
        <v>0</v>
      </c>
      <c r="AI13" s="219">
        <f t="shared" si="1"/>
        <v>0</v>
      </c>
      <c r="AJ13" s="219">
        <f t="shared" si="1"/>
        <v>0</v>
      </c>
      <c r="AK13" s="219">
        <f t="shared" si="1"/>
        <v>0</v>
      </c>
      <c r="AL13" s="219">
        <f t="shared" si="1"/>
        <v>0</v>
      </c>
      <c r="AM13" s="219">
        <f t="shared" si="1"/>
        <v>0</v>
      </c>
      <c r="AN13" s="219">
        <f t="shared" si="1"/>
        <v>0</v>
      </c>
      <c r="AO13" s="219">
        <f t="shared" si="1"/>
        <v>0</v>
      </c>
      <c r="AP13" s="219">
        <f t="shared" si="1"/>
        <v>0</v>
      </c>
    </row>
    <row r="14" spans="1:42" s="266" customFormat="1" ht="18" customHeight="1" x14ac:dyDescent="0.25">
      <c r="A14" s="267" t="s">
        <v>12</v>
      </c>
      <c r="B14" s="268">
        <v>6.0000000000000001E-3</v>
      </c>
      <c r="E14" s="350" t="s">
        <v>343</v>
      </c>
      <c r="F14" s="352">
        <v>0</v>
      </c>
      <c r="G14" s="306" t="s">
        <v>120</v>
      </c>
      <c r="H14" s="312">
        <v>2</v>
      </c>
      <c r="I14" s="312">
        <v>1</v>
      </c>
      <c r="J14" s="312">
        <v>1</v>
      </c>
      <c r="K14" s="312">
        <v>1</v>
      </c>
      <c r="L14" s="312">
        <v>0</v>
      </c>
      <c r="M14" s="312">
        <v>0</v>
      </c>
      <c r="N14" s="312">
        <v>0</v>
      </c>
      <c r="O14" s="312">
        <v>0</v>
      </c>
      <c r="P14" s="312">
        <v>0</v>
      </c>
      <c r="Q14" s="312">
        <v>0</v>
      </c>
      <c r="R14" s="312">
        <v>0</v>
      </c>
      <c r="S14" s="312">
        <v>0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</row>
    <row r="15" spans="1:42" s="266" customFormat="1" ht="18" customHeight="1" x14ac:dyDescent="0.25">
      <c r="E15" s="351"/>
      <c r="F15" s="353"/>
      <c r="G15" s="223" t="s">
        <v>58</v>
      </c>
      <c r="H15" s="219">
        <f>$F14*H14</f>
        <v>0</v>
      </c>
      <c r="I15" s="219">
        <f t="shared" ref="I15:AP15" si="2">$F14*I14</f>
        <v>0</v>
      </c>
      <c r="J15" s="219">
        <f t="shared" si="2"/>
        <v>0</v>
      </c>
      <c r="K15" s="219">
        <f t="shared" si="2"/>
        <v>0</v>
      </c>
      <c r="L15" s="219">
        <f t="shared" si="2"/>
        <v>0</v>
      </c>
      <c r="M15" s="219">
        <f t="shared" si="2"/>
        <v>0</v>
      </c>
      <c r="N15" s="219">
        <f t="shared" si="2"/>
        <v>0</v>
      </c>
      <c r="O15" s="219">
        <f t="shared" si="2"/>
        <v>0</v>
      </c>
      <c r="P15" s="219">
        <f t="shared" si="2"/>
        <v>0</v>
      </c>
      <c r="Q15" s="219">
        <f t="shared" si="2"/>
        <v>0</v>
      </c>
      <c r="R15" s="219">
        <f t="shared" si="2"/>
        <v>0</v>
      </c>
      <c r="S15" s="219">
        <f t="shared" si="2"/>
        <v>0</v>
      </c>
      <c r="T15" s="219">
        <f t="shared" si="2"/>
        <v>0</v>
      </c>
      <c r="U15" s="219">
        <f t="shared" si="2"/>
        <v>0</v>
      </c>
      <c r="V15" s="219">
        <f t="shared" si="2"/>
        <v>0</v>
      </c>
      <c r="W15" s="219">
        <f t="shared" si="2"/>
        <v>0</v>
      </c>
      <c r="X15" s="219">
        <f t="shared" si="2"/>
        <v>0</v>
      </c>
      <c r="Y15" s="219">
        <f t="shared" si="2"/>
        <v>0</v>
      </c>
      <c r="Z15" s="219">
        <f t="shared" si="2"/>
        <v>0</v>
      </c>
      <c r="AA15" s="219">
        <f t="shared" si="2"/>
        <v>0</v>
      </c>
      <c r="AB15" s="219">
        <f t="shared" si="2"/>
        <v>0</v>
      </c>
      <c r="AC15" s="219">
        <f t="shared" si="2"/>
        <v>0</v>
      </c>
      <c r="AD15" s="219">
        <f t="shared" si="2"/>
        <v>0</v>
      </c>
      <c r="AE15" s="219">
        <f t="shared" si="2"/>
        <v>0</v>
      </c>
      <c r="AF15" s="219">
        <f t="shared" si="2"/>
        <v>0</v>
      </c>
      <c r="AG15" s="219">
        <f t="shared" si="2"/>
        <v>0</v>
      </c>
      <c r="AH15" s="219">
        <f t="shared" si="2"/>
        <v>0</v>
      </c>
      <c r="AI15" s="219">
        <f t="shared" si="2"/>
        <v>0</v>
      </c>
      <c r="AJ15" s="219">
        <f t="shared" si="2"/>
        <v>0</v>
      </c>
      <c r="AK15" s="219">
        <f t="shared" si="2"/>
        <v>0</v>
      </c>
      <c r="AL15" s="219">
        <f t="shared" si="2"/>
        <v>0</v>
      </c>
      <c r="AM15" s="219">
        <f t="shared" si="2"/>
        <v>0</v>
      </c>
      <c r="AN15" s="219">
        <f t="shared" si="2"/>
        <v>0</v>
      </c>
      <c r="AO15" s="219">
        <f t="shared" si="2"/>
        <v>0</v>
      </c>
      <c r="AP15" s="219">
        <f t="shared" si="2"/>
        <v>0</v>
      </c>
    </row>
    <row r="16" spans="1:42" s="266" customFormat="1" ht="18" customHeight="1" x14ac:dyDescent="0.25">
      <c r="A16" s="264" t="s">
        <v>152</v>
      </c>
      <c r="B16" s="261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6"/>
      <c r="Y16" s="216"/>
      <c r="Z16" s="216"/>
      <c r="AA16" s="216"/>
      <c r="AB16" s="216"/>
      <c r="AC16" s="216"/>
      <c r="AD16" s="216"/>
      <c r="AE16" s="216"/>
      <c r="AF16" s="216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</row>
    <row r="17" spans="1:42" s="266" customFormat="1" ht="18" customHeight="1" x14ac:dyDescent="0.25">
      <c r="A17" s="269" t="s">
        <v>26</v>
      </c>
      <c r="B17" s="270">
        <v>1.6500000000000001E-2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6"/>
      <c r="Y17" s="216"/>
      <c r="Z17" s="216"/>
      <c r="AA17" s="216"/>
      <c r="AB17" s="216"/>
      <c r="AC17" s="216"/>
      <c r="AD17" s="216"/>
      <c r="AE17" s="216"/>
      <c r="AF17" s="216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</row>
    <row r="18" spans="1:42" s="266" customFormat="1" ht="18" customHeight="1" x14ac:dyDescent="0.25">
      <c r="A18" s="269" t="s">
        <v>27</v>
      </c>
      <c r="B18" s="270">
        <v>7.5999999999999998E-2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6"/>
      <c r="W18" s="213"/>
      <c r="X18" s="216"/>
      <c r="Y18" s="216"/>
      <c r="Z18" s="216"/>
      <c r="AA18" s="216"/>
      <c r="AB18" s="216"/>
      <c r="AC18" s="216"/>
      <c r="AD18" s="216"/>
      <c r="AE18" s="216"/>
      <c r="AF18" s="216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</row>
    <row r="19" spans="1:42" s="266" customFormat="1" ht="18" customHeight="1" x14ac:dyDescent="0.25">
      <c r="A19" s="318" t="s">
        <v>348</v>
      </c>
      <c r="B19" s="319">
        <v>0.05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6"/>
      <c r="Y19" s="216"/>
      <c r="Z19" s="216"/>
      <c r="AA19" s="216"/>
      <c r="AB19" s="216"/>
      <c r="AC19" s="216"/>
      <c r="AD19" s="216"/>
      <c r="AE19" s="216"/>
      <c r="AF19" s="216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</row>
    <row r="20" spans="1:42" s="266" customFormat="1" ht="18" customHeight="1" x14ac:dyDescent="0.25">
      <c r="A20" s="279" t="s">
        <v>273</v>
      </c>
      <c r="B20" s="280">
        <f>SUM(B17:B19)</f>
        <v>0.14250000000000002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8"/>
      <c r="U20" s="238"/>
      <c r="V20" s="235"/>
      <c r="W20" s="235"/>
      <c r="X20" s="237"/>
      <c r="Y20" s="237"/>
      <c r="Z20" s="237"/>
      <c r="AA20" s="237"/>
      <c r="AB20" s="237"/>
      <c r="AC20" s="237"/>
      <c r="AD20" s="237"/>
      <c r="AE20" s="237"/>
      <c r="AF20" s="237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</row>
    <row r="21" spans="1:42" s="266" customFormat="1" ht="18" customHeight="1" x14ac:dyDescent="0.25">
      <c r="A21" s="300"/>
      <c r="B21" s="30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8"/>
      <c r="U21" s="238"/>
      <c r="V21" s="235"/>
      <c r="W21" s="235"/>
      <c r="X21" s="237"/>
      <c r="Y21" s="237"/>
      <c r="Z21" s="237"/>
      <c r="AA21" s="237"/>
      <c r="AB21" s="237"/>
      <c r="AC21" s="237"/>
      <c r="AD21" s="237"/>
      <c r="AE21" s="237"/>
      <c r="AF21" s="237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</row>
    <row r="22" spans="1:42" s="266" customFormat="1" ht="18" customHeight="1" x14ac:dyDescent="0.25">
      <c r="A22" s="264" t="s">
        <v>328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8"/>
      <c r="U22" s="238"/>
      <c r="V22" s="235"/>
      <c r="W22" s="235"/>
      <c r="X22" s="237"/>
      <c r="Y22" s="237"/>
      <c r="Z22" s="237"/>
      <c r="AA22" s="237"/>
      <c r="AB22" s="237"/>
      <c r="AC22" s="237"/>
      <c r="AD22" s="237"/>
      <c r="AE22" s="237"/>
      <c r="AF22" s="237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</row>
    <row r="23" spans="1:42" s="266" customFormat="1" ht="18" customHeight="1" x14ac:dyDescent="0.25">
      <c r="A23" s="267" t="s">
        <v>327</v>
      </c>
      <c r="B23" s="271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38"/>
      <c r="U23" s="238"/>
      <c r="V23" s="213"/>
      <c r="W23" s="213"/>
      <c r="X23" s="216"/>
      <c r="Y23" s="216"/>
      <c r="Z23" s="216"/>
      <c r="AA23" s="216"/>
      <c r="AB23" s="216"/>
      <c r="AC23" s="216"/>
      <c r="AD23" s="216"/>
      <c r="AE23" s="216"/>
      <c r="AF23" s="216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</row>
    <row r="24" spans="1:42" s="266" customFormat="1" ht="69" customHeight="1" x14ac:dyDescent="0.25">
      <c r="A24" s="357" t="s">
        <v>339</v>
      </c>
      <c r="B24" s="357"/>
      <c r="E24" s="210"/>
      <c r="F24" s="210"/>
      <c r="G24" s="210"/>
      <c r="H24" s="210"/>
      <c r="I24" s="210"/>
      <c r="J24" s="227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34"/>
      <c r="AM24" s="210"/>
      <c r="AN24" s="210"/>
      <c r="AO24" s="210"/>
      <c r="AP24" s="210"/>
    </row>
    <row r="25" spans="1:42" s="266" customFormat="1" ht="81" customHeight="1" x14ac:dyDescent="0.25">
      <c r="A25" s="356" t="s">
        <v>326</v>
      </c>
      <c r="B25" s="356"/>
      <c r="E25" s="210"/>
      <c r="F25" s="210"/>
      <c r="G25" s="210"/>
      <c r="H25" s="210"/>
      <c r="I25" s="210"/>
      <c r="J25" s="227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34"/>
      <c r="AM25" s="210"/>
      <c r="AN25" s="210"/>
      <c r="AO25" s="210"/>
      <c r="AP25" s="210"/>
    </row>
    <row r="26" spans="1:42" s="266" customFormat="1" ht="18" customHeight="1" x14ac:dyDescent="0.25">
      <c r="A26" s="305"/>
      <c r="B26" s="305"/>
      <c r="E26" s="210"/>
      <c r="F26" s="210"/>
      <c r="G26" s="210"/>
      <c r="H26" s="210"/>
      <c r="I26" s="210"/>
      <c r="J26" s="227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34"/>
      <c r="AM26" s="210"/>
      <c r="AN26" s="210"/>
      <c r="AO26" s="210"/>
      <c r="AP26" s="210"/>
    </row>
    <row r="27" spans="1:42" s="266" customFormat="1" ht="18" customHeight="1" x14ac:dyDescent="0.25">
      <c r="A27" s="264" t="s">
        <v>337</v>
      </c>
      <c r="E27" s="210"/>
      <c r="F27" s="210"/>
      <c r="G27" s="210"/>
      <c r="H27" s="210"/>
      <c r="I27" s="210"/>
      <c r="J27" s="227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34"/>
      <c r="AM27" s="210"/>
      <c r="AN27" s="210"/>
      <c r="AO27" s="210"/>
      <c r="AP27" s="210"/>
    </row>
    <row r="28" spans="1:42" s="266" customFormat="1" ht="18" customHeight="1" x14ac:dyDescent="0.25">
      <c r="A28" s="264" t="s">
        <v>338</v>
      </c>
      <c r="E28" s="210"/>
      <c r="F28" s="210"/>
      <c r="G28" s="210"/>
      <c r="H28" s="210"/>
      <c r="I28" s="210"/>
      <c r="J28" s="227"/>
      <c r="K28" s="210"/>
      <c r="L28" s="210"/>
      <c r="M28" s="210"/>
      <c r="N28" s="210"/>
      <c r="O28" s="238"/>
      <c r="P28" s="238"/>
      <c r="Q28" s="238"/>
      <c r="R28" s="238"/>
      <c r="S28" s="238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34"/>
      <c r="AM28" s="210"/>
      <c r="AN28" s="210"/>
      <c r="AO28" s="210"/>
      <c r="AP28" s="210"/>
    </row>
    <row r="29" spans="1:42" s="266" customFormat="1" ht="18" customHeight="1" x14ac:dyDescent="0.25">
      <c r="A29" s="294" t="s">
        <v>323</v>
      </c>
      <c r="B29" s="295">
        <f>'Equip Mat'!B26</f>
        <v>0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34"/>
      <c r="AM29" s="210"/>
      <c r="AN29" s="210"/>
      <c r="AO29" s="210"/>
      <c r="AP29" s="210"/>
    </row>
    <row r="30" spans="1:42" s="266" customFormat="1" ht="18" customHeight="1" x14ac:dyDescent="0.25">
      <c r="A30" s="281" t="s">
        <v>352</v>
      </c>
      <c r="B30" s="282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34"/>
      <c r="AM30" s="210"/>
      <c r="AN30" s="210"/>
      <c r="AO30" s="210"/>
      <c r="AP30" s="210"/>
    </row>
    <row r="31" spans="1:42" s="266" customFormat="1" ht="18" customHeight="1" x14ac:dyDescent="0.25">
      <c r="A31" s="281"/>
      <c r="B31" s="282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34"/>
      <c r="AM31" s="210"/>
      <c r="AN31" s="210"/>
      <c r="AO31" s="210"/>
      <c r="AP31" s="210"/>
    </row>
    <row r="32" spans="1:42" s="266" customFormat="1" ht="18" customHeight="1" x14ac:dyDescent="0.25">
      <c r="A32" s="272"/>
      <c r="B32" s="272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34"/>
      <c r="AM32" s="210"/>
      <c r="AN32" s="210"/>
      <c r="AO32" s="210"/>
      <c r="AP32" s="210"/>
    </row>
    <row r="33" spans="1:42" s="274" customFormat="1" ht="18" customHeight="1" x14ac:dyDescent="0.25">
      <c r="A33" s="235" t="s">
        <v>229</v>
      </c>
      <c r="B33" s="236">
        <f>'Condições Gerais'!B42</f>
        <v>5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34"/>
      <c r="AM33" s="210"/>
      <c r="AN33" s="210"/>
      <c r="AO33" s="210"/>
      <c r="AP33" s="210"/>
    </row>
    <row r="34" spans="1:42" s="274" customFormat="1" ht="18" customHeight="1" x14ac:dyDescent="0.25">
      <c r="A34" s="235" t="s">
        <v>267</v>
      </c>
      <c r="B34" s="245">
        <f>'Condições Gerais'!B43</f>
        <v>94437.844043999998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34"/>
      <c r="AM34" s="210"/>
      <c r="AN34" s="210"/>
      <c r="AO34" s="210"/>
      <c r="AP34" s="210"/>
    </row>
    <row r="35" spans="1:42" s="274" customFormat="1" ht="18" customHeight="1" x14ac:dyDescent="0.25">
      <c r="A35" s="235" t="s">
        <v>270</v>
      </c>
      <c r="B35" s="245">
        <f>'Condições Gerais'!B44</f>
        <v>0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34"/>
      <c r="AM35" s="210"/>
      <c r="AN35" s="210"/>
      <c r="AO35" s="210"/>
      <c r="AP35" s="210"/>
    </row>
    <row r="36" spans="1:42" s="274" customFormat="1" ht="18" customHeight="1" x14ac:dyDescent="0.25">
      <c r="A36" s="235" t="s">
        <v>268</v>
      </c>
      <c r="B36" s="245">
        <f>'Condições Gerais'!B45</f>
        <v>94437.844043999998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34"/>
      <c r="AM36" s="210"/>
      <c r="AN36" s="210"/>
      <c r="AO36" s="210"/>
      <c r="AP36" s="210"/>
    </row>
    <row r="37" spans="1:42" s="274" customFormat="1" ht="18" customHeight="1" x14ac:dyDescent="0.25">
      <c r="A37" s="235" t="s">
        <v>269</v>
      </c>
      <c r="B37" s="245">
        <f>'Condições Gerais'!B46</f>
        <v>1133254.1285279999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34"/>
      <c r="AM37" s="210"/>
      <c r="AN37" s="210"/>
      <c r="AO37" s="210"/>
      <c r="AP37" s="210"/>
    </row>
    <row r="38" spans="1:42" s="251" customFormat="1" ht="18" customHeight="1" x14ac:dyDescent="0.25">
      <c r="A38" s="263"/>
      <c r="B38" s="263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34"/>
      <c r="AM38" s="210"/>
      <c r="AN38" s="210"/>
      <c r="AO38" s="210"/>
      <c r="AP38" s="210"/>
    </row>
    <row r="39" spans="1:42" s="251" customFormat="1" ht="18" customHeight="1" x14ac:dyDescent="0.25">
      <c r="E39" s="210"/>
      <c r="F39" s="210"/>
      <c r="G39" s="210"/>
      <c r="H39" s="210"/>
      <c r="I39" s="210"/>
      <c r="J39" s="213"/>
      <c r="K39" s="213"/>
      <c r="L39" s="213"/>
      <c r="M39" s="213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34"/>
      <c r="AM39" s="210"/>
      <c r="AN39" s="210"/>
      <c r="AO39" s="210"/>
      <c r="AP39" s="210"/>
    </row>
    <row r="40" spans="1:42" s="251" customFormat="1" ht="18" customHeight="1" x14ac:dyDescent="0.25"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34"/>
      <c r="AM40" s="210"/>
      <c r="AN40" s="210"/>
      <c r="AO40" s="210"/>
      <c r="AP40" s="210"/>
    </row>
    <row r="41" spans="1:42" s="266" customFormat="1" ht="18" customHeight="1" x14ac:dyDescent="0.25"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34"/>
      <c r="AM41" s="210"/>
      <c r="AN41" s="210"/>
      <c r="AO41" s="210"/>
      <c r="AP41" s="210"/>
    </row>
    <row r="42" spans="1:42" ht="18" customHeight="1" x14ac:dyDescent="0.25">
      <c r="J42" s="210"/>
    </row>
    <row r="43" spans="1:42" ht="18" customHeight="1" x14ac:dyDescent="0.25">
      <c r="J43" s="210"/>
    </row>
    <row r="44" spans="1:42" ht="18" customHeight="1" x14ac:dyDescent="0.25">
      <c r="J44" s="210"/>
    </row>
    <row r="45" spans="1:42" ht="18" customHeight="1" x14ac:dyDescent="0.25">
      <c r="J45" s="210"/>
    </row>
  </sheetData>
  <mergeCells count="47">
    <mergeCell ref="A1:B1"/>
    <mergeCell ref="A5:B7"/>
    <mergeCell ref="A2:B2"/>
    <mergeCell ref="A25:B25"/>
    <mergeCell ref="A24:B24"/>
    <mergeCell ref="E14:E15"/>
    <mergeCell ref="F14:F15"/>
    <mergeCell ref="H8:H9"/>
    <mergeCell ref="E10:E11"/>
    <mergeCell ref="F10:F11"/>
    <mergeCell ref="E12:E13"/>
    <mergeCell ref="F12:F13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C8:AC9"/>
    <mergeCell ref="AD8:AD9"/>
    <mergeCell ref="AE8:AE9"/>
    <mergeCell ref="AF8:AF9"/>
    <mergeCell ref="S8:S9"/>
    <mergeCell ref="T8:T9"/>
    <mergeCell ref="U8:U9"/>
    <mergeCell ref="V8:V9"/>
    <mergeCell ref="W8:W9"/>
    <mergeCell ref="AM8:AM9"/>
    <mergeCell ref="AN8:AN9"/>
    <mergeCell ref="AO8:AO9"/>
    <mergeCell ref="AP8:AP9"/>
    <mergeCell ref="E8:G9"/>
    <mergeCell ref="AG8:AG9"/>
    <mergeCell ref="AH8:AH9"/>
    <mergeCell ref="AI8:AI9"/>
    <mergeCell ref="AJ8:AJ9"/>
    <mergeCell ref="AK8:AK9"/>
    <mergeCell ref="X8:X9"/>
    <mergeCell ref="Y8:Y9"/>
    <mergeCell ref="Z8:Z9"/>
    <mergeCell ref="AL8:AL9"/>
    <mergeCell ref="AA8:AA9"/>
    <mergeCell ref="AB8:AB9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86"/>
  <sheetViews>
    <sheetView showGridLines="0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>
        <f>'Condições Gerais'!K6</f>
        <v>0</v>
      </c>
      <c r="C6" s="93"/>
      <c r="D6" s="94"/>
      <c r="E6" s="157">
        <f>'Condições Gerais'!K17</f>
        <v>220</v>
      </c>
      <c r="F6" s="158">
        <f>'Condições Gerais'!K18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Gerais'!K9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Gerais'!K10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Gerais'!K12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Gerais'!K20</f>
        <v>0</v>
      </c>
      <c r="F12" s="4">
        <f>'Condições Gerais'!K21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Gerais'!K24</f>
        <v>0</v>
      </c>
      <c r="F13" s="4">
        <f>'Condições Gerais'!K25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Gerais'!K28</f>
        <v>0</v>
      </c>
      <c r="F14" s="4">
        <f>'Condições Gerais'!K29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Gerais'!K30</f>
        <v>0</v>
      </c>
      <c r="F15" s="4">
        <f>'Condições Gerais'!K31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Gerais'!K26</f>
        <v>0</v>
      </c>
      <c r="F16" s="4">
        <f>'Condições Gerais'!K27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Gerais'!K33-E46)&lt;0,0,'Condições Gerais'!K33-E46)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Gerais'!K37*'Condições Gerais'!K36</f>
        <v>0</v>
      </c>
      <c r="F47" s="23">
        <f>'Condições Gerais'!K37-E47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Gerais'!K41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Gerais'!K23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Gerais'!K43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Gerais'!K45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Gerais'!K47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Gerais'!K49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Gerais'!K51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Gerais'!K53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Gerais'!K55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Gerais'!K14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Gerais'!L6</f>
        <v xml:space="preserve">06- </v>
      </c>
      <c r="C6" s="93"/>
      <c r="D6" s="94"/>
      <c r="E6" s="157">
        <f>'Condições Gerais'!L17</f>
        <v>220</v>
      </c>
      <c r="F6" s="158">
        <f>'Condições Gerais'!L18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Gerais'!L9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Gerais'!L10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Gerais'!L12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Gerais'!L20</f>
        <v>0</v>
      </c>
      <c r="F12" s="4">
        <f>'Condições Gerais'!L21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Gerais'!L24</f>
        <v>0</v>
      </c>
      <c r="F13" s="4">
        <f>'Condições Gerais'!L25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Gerais'!L28</f>
        <v>0</v>
      </c>
      <c r="F14" s="4">
        <f>'Condições Gerais'!L29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Gerais'!L30</f>
        <v>0</v>
      </c>
      <c r="F15" s="4">
        <f>'Condições Gerais'!L31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Gerais'!L26</f>
        <v>0</v>
      </c>
      <c r="F16" s="4">
        <f>'Condições Gerais'!L27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Gerais'!L33-E46)&lt;0,0,'Condições Gerais'!L33-E46)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Gerais'!L37*'Condições Gerais'!L36</f>
        <v>0</v>
      </c>
      <c r="F47" s="23">
        <f>'Condições Gerais'!L37-E47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Gerais'!L41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Gerais'!L23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Gerais'!L43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Gerais'!L45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Gerais'!L47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Gerais'!L49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Gerais'!L51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Gerais'!L53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Gerais'!L55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Gerais'!L14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Gerais'!M6</f>
        <v xml:space="preserve">07- </v>
      </c>
      <c r="C6" s="93"/>
      <c r="D6" s="94"/>
      <c r="E6" s="157">
        <f>'Condições Gerais'!M17</f>
        <v>220</v>
      </c>
      <c r="F6" s="158">
        <f>'Condições Gerais'!M18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Gerais'!M9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Gerais'!M10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Gerais'!M12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Gerais'!M20</f>
        <v>0</v>
      </c>
      <c r="F12" s="4">
        <f>'Condições Gerais'!M21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Gerais'!M24</f>
        <v>0</v>
      </c>
      <c r="F13" s="4">
        <f>'Condições Gerais'!M25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Gerais'!M28</f>
        <v>0</v>
      </c>
      <c r="F14" s="4">
        <f>'Condições Gerais'!M29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Gerais'!M30</f>
        <v>0</v>
      </c>
      <c r="F15" s="4">
        <f>'Condições Gerais'!M31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Gerais'!M26</f>
        <v>0</v>
      </c>
      <c r="F16" s="4">
        <f>'Condições Gerais'!M27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Gerais'!M33-E46)&lt;0,0,'Condições Gerais'!M33-E46)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Gerais'!M37*'Condições Gerais'!M36</f>
        <v>0</v>
      </c>
      <c r="F47" s="23">
        <f>'Condições Gerais'!M37-E47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Gerais'!M41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Gerais'!M23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Gerais'!M43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Gerais'!M45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Gerais'!M47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Gerais'!M49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Gerais'!M51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Gerais'!M53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Gerais'!M55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Gerais'!M14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Gerais'!N6</f>
        <v xml:space="preserve">08- </v>
      </c>
      <c r="C6" s="93"/>
      <c r="D6" s="94"/>
      <c r="E6" s="157">
        <f>'Condições Gerais'!N17</f>
        <v>220</v>
      </c>
      <c r="F6" s="158">
        <f>'Condições Gerais'!N18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Gerais'!N9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Gerais'!N10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Gerais'!N12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Gerais'!N20</f>
        <v>0</v>
      </c>
      <c r="F12" s="4">
        <f>'Condições Gerais'!N21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Gerais'!N24</f>
        <v>0</v>
      </c>
      <c r="F13" s="4">
        <f>'Condições Gerais'!N25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Gerais'!N28</f>
        <v>0</v>
      </c>
      <c r="F14" s="4">
        <f>'Condições Gerais'!N29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Gerais'!N30</f>
        <v>0</v>
      </c>
      <c r="F15" s="4">
        <f>'Condições Gerais'!N31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Gerais'!N26</f>
        <v>0</v>
      </c>
      <c r="F16" s="4">
        <f>'Condições Gerais'!N27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Gerais'!N33-E46)&lt;0,0,'Condições Gerais'!N33-E46)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Gerais'!N37*'Condições Gerais'!N36</f>
        <v>0</v>
      </c>
      <c r="F47" s="23">
        <f>'Condições Gerais'!N37-E47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Gerais'!N41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Gerais'!N23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Gerais'!N43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Gerais'!N45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Gerais'!N47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Gerais'!N49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Gerais'!N51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Gerais'!N53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Gerais'!N55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Gerais'!N14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86"/>
  <sheetViews>
    <sheetView showGridLines="0" workbookViewId="0">
      <selection activeCell="H13" sqref="H13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Gerais'!O6</f>
        <v xml:space="preserve">09- </v>
      </c>
      <c r="C6" s="93"/>
      <c r="D6" s="94"/>
      <c r="E6" s="157">
        <f>'Condições Gerais'!O17</f>
        <v>220</v>
      </c>
      <c r="F6" s="158">
        <f>'Condições Gerais'!O18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277"/>
      <c r="F9" s="4">
        <f>'Condições Gerais'!O9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277"/>
      <c r="F10" s="4">
        <f>'Condições Gerais'!O10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277"/>
      <c r="F11" s="4">
        <f>'Condições Gerais'!O12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Gerais'!O20</f>
        <v>0</v>
      </c>
      <c r="F12" s="4">
        <f>'Condições Gerais'!O21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Gerais'!O24</f>
        <v>0</v>
      </c>
      <c r="F13" s="4">
        <f>'Condições Gerais'!O25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Gerais'!O28</f>
        <v>0</v>
      </c>
      <c r="F14" s="4">
        <f>'Condições Gerais'!O29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Gerais'!O30</f>
        <v>0</v>
      </c>
      <c r="F15" s="4">
        <f>'Condições Gerais'!O31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Gerais'!O26</f>
        <v>0</v>
      </c>
      <c r="F16" s="4">
        <f>'Condições Gerais'!O27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Gerais'!O33-E46)&lt;0,0,'Condições Gerais'!O33-E46)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Gerais'!O37*'Condições Gerais'!O36</f>
        <v>0</v>
      </c>
      <c r="F47" s="23">
        <f>'Condições Gerais'!O37-E47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Gerais'!O41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Gerais'!O23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Gerais'!O43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Gerais'!O45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Gerais'!O47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Gerais'!O49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Gerais'!O51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Gerais'!O53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Gerais'!O55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Gerais'!O14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Gerais'!P6</f>
        <v xml:space="preserve">10- </v>
      </c>
      <c r="C6" s="93"/>
      <c r="D6" s="94"/>
      <c r="E6" s="157">
        <f>'Condições Gerais'!P17</f>
        <v>220</v>
      </c>
      <c r="F6" s="158">
        <f>'Condições Gerais'!P18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Gerais'!P9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Gerais'!P10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Gerais'!P12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Gerais'!P20</f>
        <v>0</v>
      </c>
      <c r="F12" s="4">
        <f>'Condições Gerais'!P21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Gerais'!P24</f>
        <v>0</v>
      </c>
      <c r="F13" s="4">
        <f>'Condições Gerais'!P25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Gerais'!P28</f>
        <v>0</v>
      </c>
      <c r="F14" s="4">
        <f>'Condições Gerais'!P29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Gerais'!P30</f>
        <v>0</v>
      </c>
      <c r="F15" s="4">
        <f>'Condições Gerais'!P31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Gerais'!P26</f>
        <v>0</v>
      </c>
      <c r="F16" s="4">
        <f>'Condições Gerais'!P27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Gerais'!P33-E46)&lt;0,0,'Condições Gerais'!P33-E46)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Gerais'!P37*'Condições Gerais'!P36</f>
        <v>0</v>
      </c>
      <c r="F47" s="23">
        <f>'Condições Gerais'!P37-E47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Gerais'!P41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Gerais'!P23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Gerais'!P43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Gerais'!P45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Gerais'!P47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Gerais'!P49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Gerais'!P51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Gerais'!P53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Gerais'!P55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Gerais'!P14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Gerais'!Q6</f>
        <v xml:space="preserve">11- </v>
      </c>
      <c r="C6" s="93"/>
      <c r="D6" s="94"/>
      <c r="E6" s="157">
        <f>'Condições Gerais'!Q17</f>
        <v>220</v>
      </c>
      <c r="F6" s="158">
        <f>'Condições Gerais'!Q18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Gerais'!Q9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Gerais'!Q10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Gerais'!Q12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Gerais'!Q20</f>
        <v>0</v>
      </c>
      <c r="F12" s="4">
        <f>'Condições Gerais'!Q21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Gerais'!Q24</f>
        <v>0</v>
      </c>
      <c r="F13" s="4">
        <f>'Condições Gerais'!Q25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Gerais'!Q28</f>
        <v>0</v>
      </c>
      <c r="F14" s="4">
        <f>'Condições Gerais'!Q29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Gerais'!Q30</f>
        <v>0</v>
      </c>
      <c r="F15" s="4">
        <f>'Condições Gerais'!Q31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Gerais'!Q26</f>
        <v>0</v>
      </c>
      <c r="F16" s="4">
        <f>'Condições Gerais'!Q27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Gerais'!Q33-E46)&lt;0,0,'Condições Gerais'!Q33-E46)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Gerais'!Q37*'Condições Gerais'!Q36</f>
        <v>0</v>
      </c>
      <c r="F47" s="23">
        <f>'Condições Gerais'!Q37-E47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Gerais'!Q41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Gerais'!Q23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Gerais'!Q43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Gerais'!Q45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Gerais'!Q47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Gerais'!Q49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Gerais'!Q51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Gerais'!Q53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Gerais'!Q55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Gerais'!Q14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Gerais'!R6</f>
        <v xml:space="preserve">12- </v>
      </c>
      <c r="C6" s="93"/>
      <c r="D6" s="94"/>
      <c r="E6" s="157">
        <f>'Condições Gerais'!R17</f>
        <v>220</v>
      </c>
      <c r="F6" s="158">
        <f>'Condições Gerais'!R18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Gerais'!R9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Gerais'!R10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Gerais'!R12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Gerais'!R20</f>
        <v>0</v>
      </c>
      <c r="F12" s="4">
        <f>'Condições Gerais'!R21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Gerais'!R24</f>
        <v>0</v>
      </c>
      <c r="F13" s="4">
        <f>'Condições Gerais'!R25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Gerais'!R28</f>
        <v>0</v>
      </c>
      <c r="F14" s="4">
        <f>'Condições Gerais'!R29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Gerais'!R30</f>
        <v>0</v>
      </c>
      <c r="F15" s="4">
        <f>'Condições Gerais'!R31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Gerais'!R26</f>
        <v>0</v>
      </c>
      <c r="F16" s="4">
        <f>'Condições Gerais'!R27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Gerais'!R33-E46)&lt;0,0,'Condições Gerais'!R33-E46)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Gerais'!R37*'Condições Gerais'!R36</f>
        <v>0</v>
      </c>
      <c r="F47" s="23">
        <f>'Condições Gerais'!R37-E47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Gerais'!R41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Gerais'!R23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Gerais'!R43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Gerais'!R45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Gerais'!R47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Gerais'!R49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Gerais'!R51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Gerais'!R53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Gerais'!R55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Gerais'!R14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Gerais'!S6</f>
        <v xml:space="preserve">13- </v>
      </c>
      <c r="C6" s="93"/>
      <c r="D6" s="94"/>
      <c r="E6" s="157">
        <f>'Condições Gerais'!S17</f>
        <v>220</v>
      </c>
      <c r="F6" s="158">
        <f>'Condições Gerais'!S18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Gerais'!S9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Gerais'!S10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Gerais'!S12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Gerais'!S20</f>
        <v>0</v>
      </c>
      <c r="F12" s="4">
        <f>'Condições Gerais'!S21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Gerais'!S24</f>
        <v>0</v>
      </c>
      <c r="F13" s="4">
        <f>'Condições Gerais'!S25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Gerais'!S28</f>
        <v>0</v>
      </c>
      <c r="F14" s="4">
        <f>'Condições Gerais'!S29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Gerais'!S30</f>
        <v>0</v>
      </c>
      <c r="F15" s="4">
        <f>'Condições Gerais'!S31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Gerais'!S26</f>
        <v>0</v>
      </c>
      <c r="F16" s="4">
        <f>'Condições Gerais'!S27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Gerais'!S33-E46)&lt;0,0,'Condições Gerais'!S33-E46)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Gerais'!S37*'Condições Gerais'!S36</f>
        <v>0</v>
      </c>
      <c r="F47" s="23">
        <f>'Condições Gerais'!S37-E47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Gerais'!S41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Gerais'!S23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Gerais'!S43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Gerais'!S45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Gerais'!S47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Gerais'!S49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Gerais'!S51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Gerais'!S53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Gerais'!S55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Gerais'!S14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Gerais'!T6</f>
        <v xml:space="preserve">14- </v>
      </c>
      <c r="C6" s="93"/>
      <c r="D6" s="94"/>
      <c r="E6" s="157">
        <f>'Condições Gerais'!T17</f>
        <v>220</v>
      </c>
      <c r="F6" s="158">
        <f>'Condições Gerais'!T18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Gerais'!T9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Gerais'!T10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Gerais'!T12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Gerais'!T20</f>
        <v>0</v>
      </c>
      <c r="F12" s="4">
        <f>'Condições Gerais'!T21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Gerais'!T24</f>
        <v>0</v>
      </c>
      <c r="F13" s="4">
        <f>'Condições Gerais'!T25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Gerais'!T28</f>
        <v>0</v>
      </c>
      <c r="F14" s="4">
        <f>'Condições Gerais'!T29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Gerais'!T30</f>
        <v>0</v>
      </c>
      <c r="F15" s="4">
        <f>'Condições Gerais'!T31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Gerais'!T26</f>
        <v>0</v>
      </c>
      <c r="F16" s="4">
        <f>'Condições Gerais'!T27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Gerais'!T33-E46)&lt;0,0,'Condições Gerais'!T33-E46)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Gerais'!T37*'Condições Gerais'!T36</f>
        <v>0</v>
      </c>
      <c r="F47" s="23">
        <f>'Condições Gerais'!T37-E47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Gerais'!T41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Gerais'!T23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Gerais'!T43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Gerais'!T45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Gerais'!T47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Gerais'!T49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Gerais'!T51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Gerais'!T53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Gerais'!T55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Gerais'!T14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zoomScale="90" zoomScaleNormal="90" workbookViewId="0">
      <selection activeCell="A4" sqref="A4"/>
    </sheetView>
  </sheetViews>
  <sheetFormatPr defaultRowHeight="15" x14ac:dyDescent="0.25"/>
  <cols>
    <col min="1" max="1" width="61.5703125" customWidth="1"/>
    <col min="2" max="2" width="24" style="322" customWidth="1"/>
  </cols>
  <sheetData>
    <row r="1" spans="1:2" ht="15.75" x14ac:dyDescent="0.25">
      <c r="A1" s="264" t="s">
        <v>337</v>
      </c>
    </row>
    <row r="3" spans="1:2" x14ac:dyDescent="0.25">
      <c r="A3" t="s">
        <v>355</v>
      </c>
    </row>
    <row r="4" spans="1:2" x14ac:dyDescent="0.25">
      <c r="A4" t="s">
        <v>353</v>
      </c>
    </row>
    <row r="5" spans="1:2" ht="15.75" x14ac:dyDescent="0.25">
      <c r="B5" s="321"/>
    </row>
    <row r="6" spans="1:2" ht="15.75" x14ac:dyDescent="0.25">
      <c r="A6" s="264" t="s">
        <v>354</v>
      </c>
      <c r="B6" s="321"/>
    </row>
    <row r="8" spans="1:2" x14ac:dyDescent="0.25">
      <c r="A8" s="327" t="s">
        <v>350</v>
      </c>
      <c r="B8" s="324" t="s">
        <v>351</v>
      </c>
    </row>
    <row r="9" spans="1:2" x14ac:dyDescent="0.25">
      <c r="A9" s="326"/>
      <c r="B9" s="323"/>
    </row>
    <row r="10" spans="1:2" x14ac:dyDescent="0.25">
      <c r="A10" s="326"/>
      <c r="B10" s="323"/>
    </row>
    <row r="11" spans="1:2" x14ac:dyDescent="0.25">
      <c r="A11" s="326"/>
      <c r="B11" s="323"/>
    </row>
    <row r="12" spans="1:2" x14ac:dyDescent="0.25">
      <c r="A12" s="326"/>
      <c r="B12" s="323"/>
    </row>
    <row r="13" spans="1:2" x14ac:dyDescent="0.25">
      <c r="A13" s="326"/>
      <c r="B13" s="323"/>
    </row>
    <row r="14" spans="1:2" x14ac:dyDescent="0.25">
      <c r="A14" s="326"/>
      <c r="B14" s="323"/>
    </row>
    <row r="15" spans="1:2" x14ac:dyDescent="0.25">
      <c r="A15" s="326"/>
      <c r="B15" s="323"/>
    </row>
    <row r="16" spans="1:2" x14ac:dyDescent="0.25">
      <c r="A16" s="326"/>
      <c r="B16" s="323"/>
    </row>
    <row r="17" spans="1:2" x14ac:dyDescent="0.25">
      <c r="A17" s="326"/>
      <c r="B17" s="323"/>
    </row>
    <row r="18" spans="1:2" x14ac:dyDescent="0.25">
      <c r="A18" s="326"/>
      <c r="B18" s="323"/>
    </row>
    <row r="19" spans="1:2" x14ac:dyDescent="0.25">
      <c r="A19" s="326"/>
      <c r="B19" s="323"/>
    </row>
    <row r="20" spans="1:2" x14ac:dyDescent="0.25">
      <c r="A20" s="326"/>
      <c r="B20" s="323"/>
    </row>
    <row r="21" spans="1:2" x14ac:dyDescent="0.25">
      <c r="A21" s="326"/>
      <c r="B21" s="323"/>
    </row>
    <row r="22" spans="1:2" x14ac:dyDescent="0.25">
      <c r="A22" s="326"/>
      <c r="B22" s="323"/>
    </row>
    <row r="23" spans="1:2" x14ac:dyDescent="0.25">
      <c r="A23" s="326"/>
      <c r="B23" s="323"/>
    </row>
    <row r="24" spans="1:2" x14ac:dyDescent="0.25">
      <c r="A24" s="326"/>
      <c r="B24" s="323"/>
    </row>
    <row r="25" spans="1:2" x14ac:dyDescent="0.25">
      <c r="A25" s="326"/>
      <c r="B25" s="323"/>
    </row>
    <row r="26" spans="1:2" x14ac:dyDescent="0.25">
      <c r="A26" s="325"/>
      <c r="B26" s="324">
        <f>SUM(B9:B25)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Gerais'!U6</f>
        <v xml:space="preserve">15- </v>
      </c>
      <c r="C6" s="93"/>
      <c r="D6" s="94"/>
      <c r="E6" s="157">
        <f>'Condições Gerais'!U17</f>
        <v>220</v>
      </c>
      <c r="F6" s="158">
        <f>'Condições Gerais'!U18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Gerais'!U9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Gerais'!U10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Gerais'!U12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Gerais'!U20</f>
        <v>0</v>
      </c>
      <c r="F12" s="4">
        <f>'Condições Gerais'!U21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Gerais'!U24</f>
        <v>0</v>
      </c>
      <c r="F13" s="4">
        <f>'Condições Gerais'!U25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Gerais'!U28</f>
        <v>0</v>
      </c>
      <c r="F14" s="4">
        <f>'Condições Gerais'!U29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Gerais'!U30</f>
        <v>0</v>
      </c>
      <c r="F15" s="4">
        <f>'Condições Gerais'!U31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Gerais'!U26</f>
        <v>0</v>
      </c>
      <c r="F16" s="4">
        <f>'Condições Gerais'!U27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Gerais'!U33-E46)&lt;0,0,'Condições Gerais'!U33-E46)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Gerais'!U37*'Condições Gerais'!U36</f>
        <v>0</v>
      </c>
      <c r="F47" s="23">
        <f>'Condições Gerais'!U37-E47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Gerais'!U41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Gerais'!U23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Gerais'!U43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Gerais'!U45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Gerais'!U47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Gerais'!U49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Gerais'!U51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Gerais'!U53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Gerais'!U55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Gerais'!U14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Gerais'!V6</f>
        <v xml:space="preserve">16- </v>
      </c>
      <c r="C6" s="93"/>
      <c r="D6" s="94"/>
      <c r="E6" s="157">
        <f>'Condições Gerais'!V17</f>
        <v>220</v>
      </c>
      <c r="F6" s="158">
        <f>'Condições Gerais'!V18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Gerais'!V9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Gerais'!V10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Gerais'!V12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Gerais'!V20</f>
        <v>0</v>
      </c>
      <c r="F12" s="4">
        <f>'Condições Gerais'!V21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Gerais'!V24</f>
        <v>0</v>
      </c>
      <c r="F13" s="4">
        <f>'Condições Gerais'!V25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Gerais'!V28</f>
        <v>0</v>
      </c>
      <c r="F14" s="4">
        <f>'Condições Gerais'!V29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Gerais'!V30</f>
        <v>0</v>
      </c>
      <c r="F15" s="4">
        <f>'Condições Gerais'!V31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Gerais'!V26</f>
        <v>0</v>
      </c>
      <c r="F16" s="4">
        <f>'Condições Gerais'!V27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Gerais'!V33-E46)&lt;0,0,'Condições Gerais'!V33-E46)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Gerais'!V37*'Condições Gerais'!V36</f>
        <v>0</v>
      </c>
      <c r="F47" s="23">
        <f>'Condições Gerais'!V37-E47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Gerais'!V41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Gerais'!V23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Gerais'!V43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Gerais'!V45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Gerais'!V47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Gerais'!V49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Gerais'!V51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Gerais'!V53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Gerais'!V55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Gerais'!V14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Gerais'!W6</f>
        <v xml:space="preserve">17- </v>
      </c>
      <c r="C6" s="93"/>
      <c r="D6" s="94"/>
      <c r="E6" s="157">
        <f>'Condições Gerais'!W17</f>
        <v>220</v>
      </c>
      <c r="F6" s="158">
        <f>'Condições Gerais'!W18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Gerais'!W9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Gerais'!W10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Gerais'!W12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Gerais'!W20</f>
        <v>0</v>
      </c>
      <c r="F12" s="4">
        <f>'Condições Gerais'!W21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Gerais'!W24</f>
        <v>0</v>
      </c>
      <c r="F13" s="4">
        <f>'Condições Gerais'!W25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Gerais'!W28</f>
        <v>0</v>
      </c>
      <c r="F14" s="4">
        <f>'Condições Gerais'!W29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Gerais'!W30</f>
        <v>0</v>
      </c>
      <c r="F15" s="4">
        <f>'Condições Gerais'!W31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Gerais'!W26</f>
        <v>0</v>
      </c>
      <c r="F16" s="4">
        <f>'Condições Gerais'!W27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Gerais'!W33-E46)&lt;0,0,'Condições Gerais'!W33-E46)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Gerais'!W37*'Condições Gerais'!W36</f>
        <v>0</v>
      </c>
      <c r="F47" s="23">
        <f>'Condições Gerais'!W37-E47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Gerais'!W41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Gerais'!W23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Gerais'!W43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Gerais'!W45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Gerais'!W47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Gerais'!W49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Gerais'!W51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Gerais'!W53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Gerais'!W55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Gerais'!W14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Gerais'!X6</f>
        <v xml:space="preserve">18- </v>
      </c>
      <c r="C6" s="93"/>
      <c r="D6" s="94"/>
      <c r="E6" s="157">
        <f>'Condições Gerais'!X17</f>
        <v>220</v>
      </c>
      <c r="F6" s="158">
        <f>'Condições Gerais'!X18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Gerais'!X9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Gerais'!X10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Gerais'!X12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Gerais'!X20</f>
        <v>0</v>
      </c>
      <c r="F12" s="4">
        <f>'Condições Gerais'!X21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Gerais'!X24</f>
        <v>0</v>
      </c>
      <c r="F13" s="4">
        <f>'Condições Gerais'!X25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Gerais'!X28</f>
        <v>0</v>
      </c>
      <c r="F14" s="4">
        <f>'Condições Gerais'!X29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Gerais'!X30</f>
        <v>0</v>
      </c>
      <c r="F15" s="4">
        <f>'Condições Gerais'!X31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Gerais'!X26</f>
        <v>0</v>
      </c>
      <c r="F16" s="4">
        <f>'Condições Gerais'!X27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Gerais'!X33-E46)&lt;0,0,'Condições Gerais'!X33-E46)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Gerais'!X37*'Condições Gerais'!X36</f>
        <v>0</v>
      </c>
      <c r="F47" s="23">
        <f>'Condições Gerais'!X37-E47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Gerais'!X41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Gerais'!X23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Gerais'!X43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Gerais'!X45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Gerais'!X47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Gerais'!X49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Gerais'!X51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Gerais'!X53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Gerais'!X55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Gerais'!X14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Gerais'!Y6</f>
        <v xml:space="preserve">19- </v>
      </c>
      <c r="C6" s="93"/>
      <c r="D6" s="94"/>
      <c r="E6" s="157">
        <f>'Condições Gerais'!Y17</f>
        <v>220</v>
      </c>
      <c r="F6" s="158">
        <f>'Condições Gerais'!Y18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Gerais'!Y9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Gerais'!Y10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Gerais'!Y12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Gerais'!Y20</f>
        <v>0</v>
      </c>
      <c r="F12" s="4">
        <f>'Condições Gerais'!Y21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Gerais'!Y24</f>
        <v>0</v>
      </c>
      <c r="F13" s="4">
        <f>'Condições Gerais'!Y25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Gerais'!Y28</f>
        <v>0</v>
      </c>
      <c r="F14" s="4">
        <f>'Condições Gerais'!Y29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Gerais'!Y30</f>
        <v>0</v>
      </c>
      <c r="F15" s="4">
        <f>'Condições Gerais'!Y31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Gerais'!Y26</f>
        <v>0</v>
      </c>
      <c r="F16" s="4">
        <f>'Condições Gerais'!Y27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Gerais'!Y33-E46)&lt;0,0,'Condições Gerais'!Y33-E46)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Gerais'!Y37*'Condições Gerais'!Y36</f>
        <v>0</v>
      </c>
      <c r="F47" s="23">
        <f>'Condições Gerais'!Y37-E47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Gerais'!Y41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Gerais'!Y23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Gerais'!Y43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Gerais'!Y45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Gerais'!Y47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Gerais'!Y49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Gerais'!Y51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Gerais'!Y53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Gerais'!Y55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Gerais'!Y14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Gerais'!Z6</f>
        <v xml:space="preserve">20- </v>
      </c>
      <c r="C6" s="93"/>
      <c r="D6" s="94"/>
      <c r="E6" s="157">
        <f>'Condições Gerais'!Z17</f>
        <v>220</v>
      </c>
      <c r="F6" s="158">
        <f>'Condições Gerais'!Z18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Gerais'!Z9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Gerais'!Z10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Gerais'!Z12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Gerais'!Z20</f>
        <v>0</v>
      </c>
      <c r="F12" s="4">
        <f>'Condições Gerais'!Z21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Gerais'!Z24</f>
        <v>0</v>
      </c>
      <c r="F13" s="4">
        <f>'Condições Gerais'!Z25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Gerais'!Z28</f>
        <v>0</v>
      </c>
      <c r="F14" s="4">
        <f>'Condições Gerais'!Z29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Gerais'!Z30</f>
        <v>0</v>
      </c>
      <c r="F15" s="4">
        <f>'Condições Gerais'!Z31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Gerais'!Z26</f>
        <v>0</v>
      </c>
      <c r="F16" s="4">
        <f>'Condições Gerais'!Z27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Gerais'!Z33-E46)&lt;0,0,'Condições Gerais'!Z33-E46)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Gerais'!Z37*'Condições Gerais'!Z36</f>
        <v>0</v>
      </c>
      <c r="F47" s="23">
        <f>'Condições Gerais'!Z37-E47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Gerais'!Z41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Gerais'!Z23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Gerais'!Z43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Gerais'!Z45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Gerais'!Z47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Gerais'!Z49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Gerais'!Z51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Gerais'!Z53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Gerais'!Z55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Gerais'!Z14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Gerais'!AA6</f>
        <v xml:space="preserve">21- </v>
      </c>
      <c r="C6" s="93"/>
      <c r="D6" s="94"/>
      <c r="E6" s="157">
        <f>'Condições Gerais'!AA17</f>
        <v>220</v>
      </c>
      <c r="F6" s="158">
        <f>'Condições Gerais'!AA18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Gerais'!AA9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Gerais'!AA10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Gerais'!AA12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Gerais'!AA20</f>
        <v>0</v>
      </c>
      <c r="F12" s="4">
        <f>'Condições Gerais'!AA21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Gerais'!AA24</f>
        <v>0</v>
      </c>
      <c r="F13" s="4">
        <f>'Condições Gerais'!AA25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Gerais'!AA28</f>
        <v>0</v>
      </c>
      <c r="F14" s="4">
        <f>'Condições Gerais'!AA29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Gerais'!AA30</f>
        <v>0</v>
      </c>
      <c r="F15" s="4">
        <f>'Condições Gerais'!AA31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Gerais'!AA26</f>
        <v>0</v>
      </c>
      <c r="F16" s="4">
        <f>'Condições Gerais'!AA27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Gerais'!AA33-E46)&lt;0,0,'Condições Gerais'!AA33-E46)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Gerais'!AA37*'Condições Gerais'!AA36</f>
        <v>0</v>
      </c>
      <c r="F47" s="23">
        <f>'Condições Gerais'!AA37-E47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Gerais'!AA41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Gerais'!AA23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Gerais'!AA43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Gerais'!AA45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Gerais'!AA47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Gerais'!AA49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Gerais'!AA51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Gerais'!AA53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Gerais'!AA55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Gerais'!AA14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Gerais'!AB6</f>
        <v xml:space="preserve">22- </v>
      </c>
      <c r="C6" s="93"/>
      <c r="D6" s="94"/>
      <c r="E6" s="157">
        <f>'Condições Gerais'!AB17</f>
        <v>220</v>
      </c>
      <c r="F6" s="158">
        <f>'Condições Gerais'!AB18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Gerais'!AB9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Gerais'!AB10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Gerais'!AB12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Gerais'!AB20</f>
        <v>0</v>
      </c>
      <c r="F12" s="4">
        <f>'Condições Gerais'!AB21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Gerais'!AB24</f>
        <v>0</v>
      </c>
      <c r="F13" s="4">
        <f>'Condições Gerais'!AB25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Gerais'!AB28</f>
        <v>0</v>
      </c>
      <c r="F14" s="4">
        <f>'Condições Gerais'!AB29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Gerais'!AB30</f>
        <v>0</v>
      </c>
      <c r="F15" s="4">
        <f>'Condições Gerais'!AB31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Gerais'!AB26</f>
        <v>0</v>
      </c>
      <c r="F16" s="4">
        <f>'Condições Gerais'!AB27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Gerais'!AB33-E46)&lt;0,0,'Condições Gerais'!AB33-E46)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Gerais'!AB37*'Condições Gerais'!AB36</f>
        <v>0</v>
      </c>
      <c r="F47" s="23">
        <f>'Condições Gerais'!AB37-E47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Gerais'!AB41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Gerais'!AB23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Gerais'!AB43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Gerais'!AB45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Gerais'!AB47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Gerais'!AB49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Gerais'!AB51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Gerais'!AB53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Gerais'!AB55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Gerais'!AB14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Gerais'!AC6</f>
        <v xml:space="preserve">23- </v>
      </c>
      <c r="C6" s="93"/>
      <c r="D6" s="94"/>
      <c r="E6" s="157">
        <f>'Condições Gerais'!AC17</f>
        <v>220</v>
      </c>
      <c r="F6" s="158">
        <f>'Condições Gerais'!AC18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Gerais'!AC9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Gerais'!AC10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Gerais'!AC12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Gerais'!AC20</f>
        <v>0</v>
      </c>
      <c r="F12" s="4">
        <f>'Condições Gerais'!AC21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Gerais'!AC24</f>
        <v>0</v>
      </c>
      <c r="F13" s="4">
        <f>'Condições Gerais'!AC25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Gerais'!AC28</f>
        <v>0</v>
      </c>
      <c r="F14" s="4">
        <f>'Condições Gerais'!AC29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Gerais'!AC30</f>
        <v>0</v>
      </c>
      <c r="F15" s="4">
        <f>'Condições Gerais'!AC31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Gerais'!AC26</f>
        <v>0</v>
      </c>
      <c r="F16" s="4">
        <f>'Condições Gerais'!AC27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Gerais'!AC33-E46)&lt;0,0,'Condições Gerais'!AC33-E46)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Gerais'!AC37*'Condições Gerais'!AC36</f>
        <v>0</v>
      </c>
      <c r="F47" s="23">
        <f>'Condições Gerais'!AC37-E47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Gerais'!AC41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Gerais'!AC23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Gerais'!AC43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Gerais'!AC45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Gerais'!AC47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Gerais'!AC49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Gerais'!AC51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Gerais'!AC53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Gerais'!AC55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Gerais'!AC14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Gerais'!AD6</f>
        <v xml:space="preserve">24- </v>
      </c>
      <c r="C6" s="93"/>
      <c r="D6" s="94"/>
      <c r="E6" s="157">
        <f>'Condições Gerais'!AD17</f>
        <v>220</v>
      </c>
      <c r="F6" s="158">
        <f>'Condições Gerais'!AD18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Gerais'!AD9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Gerais'!AD10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Gerais'!AD12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Gerais'!AD20</f>
        <v>0</v>
      </c>
      <c r="F12" s="4">
        <f>'Condições Gerais'!AD21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Gerais'!AD24</f>
        <v>0</v>
      </c>
      <c r="F13" s="4">
        <f>'Condições Gerais'!AD25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Gerais'!AD28</f>
        <v>0</v>
      </c>
      <c r="F14" s="4">
        <f>'Condições Gerais'!AD29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Gerais'!AD30</f>
        <v>0</v>
      </c>
      <c r="F15" s="4">
        <f>'Condições Gerais'!AD31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Gerais'!AD26</f>
        <v>0</v>
      </c>
      <c r="F16" s="4">
        <f>'Condições Gerais'!AD27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Gerais'!AD33-E46)&lt;0,0,'Condições Gerais'!AD33-E46)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Gerais'!AD37*'Condições Gerais'!AD36</f>
        <v>0</v>
      </c>
      <c r="F47" s="23">
        <f>'Condições Gerais'!AD37-E47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Gerais'!AD41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Gerais'!AD23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Gerais'!AD43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Gerais'!AD45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Gerais'!AD47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Gerais'!AD49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Gerais'!AD51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Gerais'!AD53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Gerais'!AD55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Gerais'!AD14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95"/>
  <sheetViews>
    <sheetView showGridLines="0" topLeftCell="A16" zoomScaleNormal="100" workbookViewId="0">
      <selection activeCell="D42" sqref="D42:D43"/>
    </sheetView>
  </sheetViews>
  <sheetFormatPr defaultColWidth="9.140625" defaultRowHeight="15" customHeight="1" x14ac:dyDescent="0.25"/>
  <cols>
    <col min="1" max="1" width="40.7109375" style="210" customWidth="1"/>
    <col min="2" max="2" width="20.85546875" style="210" customWidth="1"/>
    <col min="3" max="3" width="5.28515625" style="210" customWidth="1"/>
    <col min="4" max="4" width="18.140625" style="210" customWidth="1"/>
    <col min="5" max="5" width="10.28515625" style="210" customWidth="1"/>
    <col min="6" max="6" width="14.42578125" style="210" customWidth="1"/>
    <col min="7" max="8" width="22.85546875" style="210" customWidth="1"/>
    <col min="9" max="9" width="20.7109375" style="227" customWidth="1"/>
    <col min="10" max="10" width="20.7109375" style="210" customWidth="1"/>
    <col min="11" max="12" width="20.7109375" style="210" hidden="1" customWidth="1"/>
    <col min="13" max="36" width="18.28515625" style="210" hidden="1" customWidth="1"/>
    <col min="37" max="37" width="18.28515625" style="234" hidden="1" customWidth="1"/>
    <col min="38" max="41" width="18.28515625" style="210" hidden="1" customWidth="1"/>
    <col min="42" max="42" width="27.28515625" style="210" hidden="1" customWidth="1"/>
    <col min="43" max="16384" width="9.140625" style="210"/>
  </cols>
  <sheetData>
    <row r="1" spans="1:42" s="247" customFormat="1" ht="23.25" customHeight="1" x14ac:dyDescent="0.25">
      <c r="A1" s="246" t="s">
        <v>266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AG1" s="249"/>
      <c r="AH1" s="249"/>
      <c r="AJ1" s="248"/>
    </row>
    <row r="2" spans="1:42" s="247" customFormat="1" ht="23.25" customHeight="1" x14ac:dyDescent="0.25">
      <c r="A2" s="246" t="s">
        <v>356</v>
      </c>
      <c r="AG2" s="249"/>
      <c r="AH2" s="249"/>
      <c r="AK2" s="250"/>
    </row>
    <row r="3" spans="1:42" s="247" customFormat="1" ht="23.25" customHeight="1" x14ac:dyDescent="0.25">
      <c r="A3" s="246" t="s">
        <v>359</v>
      </c>
      <c r="AG3" s="249"/>
      <c r="AH3" s="249"/>
      <c r="AK3" s="250"/>
    </row>
    <row r="4" spans="1:42" ht="15" customHeight="1" x14ac:dyDescent="0.25">
      <c r="G4" s="211"/>
      <c r="H4" s="211"/>
      <c r="I4" s="211"/>
      <c r="J4" s="211"/>
      <c r="K4" s="211"/>
      <c r="L4" s="212"/>
      <c r="M4" s="212"/>
      <c r="N4" s="212"/>
      <c r="O4" s="212"/>
      <c r="P4" s="212"/>
      <c r="Q4" s="212"/>
      <c r="R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K4" s="210"/>
    </row>
    <row r="5" spans="1:42" ht="15" customHeight="1" x14ac:dyDescent="0.25">
      <c r="A5" s="381" t="s">
        <v>333</v>
      </c>
      <c r="B5" s="381"/>
      <c r="D5" s="382" t="s">
        <v>140</v>
      </c>
      <c r="E5" s="382"/>
      <c r="F5" s="382"/>
      <c r="G5" s="242" t="s">
        <v>230</v>
      </c>
      <c r="H5" s="242" t="s">
        <v>231</v>
      </c>
      <c r="I5" s="242" t="s">
        <v>232</v>
      </c>
      <c r="J5" s="242" t="s">
        <v>233</v>
      </c>
      <c r="K5" s="242" t="s">
        <v>234</v>
      </c>
      <c r="L5" s="242" t="s">
        <v>235</v>
      </c>
      <c r="M5" s="242" t="s">
        <v>236</v>
      </c>
      <c r="N5" s="242" t="s">
        <v>237</v>
      </c>
      <c r="O5" s="242" t="s">
        <v>238</v>
      </c>
      <c r="P5" s="242" t="s">
        <v>239</v>
      </c>
      <c r="Q5" s="242" t="s">
        <v>240</v>
      </c>
      <c r="R5" s="242" t="s">
        <v>73</v>
      </c>
      <c r="S5" s="242" t="s">
        <v>241</v>
      </c>
      <c r="T5" s="242" t="s">
        <v>242</v>
      </c>
      <c r="U5" s="242" t="s">
        <v>84</v>
      </c>
      <c r="V5" s="242" t="s">
        <v>243</v>
      </c>
      <c r="W5" s="242" t="s">
        <v>244</v>
      </c>
      <c r="X5" s="242" t="s">
        <v>245</v>
      </c>
      <c r="Y5" s="242" t="s">
        <v>246</v>
      </c>
      <c r="Z5" s="242" t="s">
        <v>247</v>
      </c>
      <c r="AA5" s="242" t="s">
        <v>248</v>
      </c>
      <c r="AB5" s="242" t="s">
        <v>94</v>
      </c>
      <c r="AC5" s="242" t="s">
        <v>249</v>
      </c>
      <c r="AD5" s="242" t="s">
        <v>250</v>
      </c>
      <c r="AE5" s="242" t="s">
        <v>99</v>
      </c>
      <c r="AF5" s="242" t="s">
        <v>251</v>
      </c>
      <c r="AG5" s="242" t="s">
        <v>252</v>
      </c>
      <c r="AH5" s="242" t="s">
        <v>253</v>
      </c>
      <c r="AI5" s="242" t="s">
        <v>254</v>
      </c>
      <c r="AJ5" s="242" t="s">
        <v>72</v>
      </c>
      <c r="AK5" s="242" t="s">
        <v>255</v>
      </c>
      <c r="AL5" s="242" t="s">
        <v>256</v>
      </c>
      <c r="AM5" s="242" t="s">
        <v>257</v>
      </c>
      <c r="AN5" s="242" t="s">
        <v>258</v>
      </c>
      <c r="AO5" s="242" t="s">
        <v>259</v>
      </c>
    </row>
    <row r="6" spans="1:42" s="213" customFormat="1" ht="60" x14ac:dyDescent="0.25">
      <c r="A6" s="381"/>
      <c r="B6" s="381"/>
      <c r="D6" s="382"/>
      <c r="E6" s="382"/>
      <c r="F6" s="382"/>
      <c r="G6" s="328" t="s">
        <v>357</v>
      </c>
      <c r="H6" s="328" t="s">
        <v>358</v>
      </c>
      <c r="I6" s="330" t="s">
        <v>372</v>
      </c>
      <c r="J6" s="330" t="s">
        <v>371</v>
      </c>
      <c r="K6" s="330"/>
      <c r="L6" s="329" t="s">
        <v>193</v>
      </c>
      <c r="M6" s="214" t="s">
        <v>194</v>
      </c>
      <c r="N6" s="214" t="s">
        <v>195</v>
      </c>
      <c r="O6" s="214" t="s">
        <v>196</v>
      </c>
      <c r="P6" s="214" t="s">
        <v>167</v>
      </c>
      <c r="Q6" s="214" t="s">
        <v>168</v>
      </c>
      <c r="R6" s="214" t="s">
        <v>169</v>
      </c>
      <c r="S6" s="214" t="s">
        <v>170</v>
      </c>
      <c r="T6" s="214" t="s">
        <v>171</v>
      </c>
      <c r="U6" s="214" t="s">
        <v>172</v>
      </c>
      <c r="V6" s="214" t="s">
        <v>173</v>
      </c>
      <c r="W6" s="214" t="s">
        <v>174</v>
      </c>
      <c r="X6" s="214" t="s">
        <v>175</v>
      </c>
      <c r="Y6" s="214" t="s">
        <v>176</v>
      </c>
      <c r="Z6" s="214" t="s">
        <v>177</v>
      </c>
      <c r="AA6" s="214" t="s">
        <v>178</v>
      </c>
      <c r="AB6" s="214" t="s">
        <v>179</v>
      </c>
      <c r="AC6" s="214" t="s">
        <v>180</v>
      </c>
      <c r="AD6" s="214" t="s">
        <v>181</v>
      </c>
      <c r="AE6" s="214" t="s">
        <v>182</v>
      </c>
      <c r="AF6" s="214" t="s">
        <v>183</v>
      </c>
      <c r="AG6" s="214" t="s">
        <v>184</v>
      </c>
      <c r="AH6" s="214" t="s">
        <v>185</v>
      </c>
      <c r="AI6" s="214" t="s">
        <v>186</v>
      </c>
      <c r="AJ6" s="214" t="s">
        <v>187</v>
      </c>
      <c r="AK6" s="214" t="s">
        <v>188</v>
      </c>
      <c r="AL6" s="214" t="s">
        <v>189</v>
      </c>
      <c r="AM6" s="214" t="s">
        <v>190</v>
      </c>
      <c r="AN6" s="214" t="s">
        <v>191</v>
      </c>
      <c r="AO6" s="214" t="s">
        <v>192</v>
      </c>
      <c r="AP6" s="331" t="s">
        <v>363</v>
      </c>
    </row>
    <row r="7" spans="1:42" s="339" customFormat="1" ht="15" customHeight="1" x14ac:dyDescent="0.25">
      <c r="D7" s="358" t="s">
        <v>32</v>
      </c>
      <c r="E7" s="359"/>
      <c r="F7" s="360"/>
      <c r="G7" s="340" t="s">
        <v>360</v>
      </c>
      <c r="H7" s="340" t="s">
        <v>360</v>
      </c>
      <c r="I7" s="340" t="s">
        <v>360</v>
      </c>
      <c r="J7" s="340" t="s">
        <v>360</v>
      </c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1" t="s">
        <v>362</v>
      </c>
    </row>
    <row r="8" spans="1:42" s="213" customFormat="1" ht="15" customHeight="1" x14ac:dyDescent="0.25">
      <c r="A8" s="240" t="s">
        <v>162</v>
      </c>
      <c r="B8" s="241">
        <v>12</v>
      </c>
      <c r="D8" s="368" t="s">
        <v>227</v>
      </c>
      <c r="E8" s="369"/>
      <c r="F8" s="370"/>
      <c r="G8" s="239" t="s">
        <v>361</v>
      </c>
      <c r="H8" s="239" t="s">
        <v>361</v>
      </c>
      <c r="I8" s="239" t="s">
        <v>361</v>
      </c>
      <c r="J8" s="239" t="s">
        <v>361</v>
      </c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332" t="s">
        <v>362</v>
      </c>
    </row>
    <row r="9" spans="1:42" s="213" customFormat="1" ht="15" customHeight="1" x14ac:dyDescent="0.25">
      <c r="A9" s="240" t="s">
        <v>265</v>
      </c>
      <c r="B9" s="338">
        <v>1212</v>
      </c>
      <c r="D9" s="368" t="s">
        <v>1</v>
      </c>
      <c r="E9" s="369"/>
      <c r="F9" s="370"/>
      <c r="G9" s="217">
        <v>7189.43</v>
      </c>
      <c r="H9" s="217">
        <v>5572.44</v>
      </c>
      <c r="I9" s="217">
        <v>5215.63</v>
      </c>
      <c r="J9" s="217">
        <v>5452.52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7">
        <v>0</v>
      </c>
      <c r="AA9" s="217">
        <v>0</v>
      </c>
      <c r="AB9" s="217">
        <v>0</v>
      </c>
      <c r="AC9" s="217">
        <v>0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0</v>
      </c>
      <c r="AJ9" s="217">
        <v>0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331" t="s">
        <v>362</v>
      </c>
    </row>
    <row r="10" spans="1:42" s="213" customFormat="1" ht="15" customHeight="1" x14ac:dyDescent="0.25">
      <c r="D10" s="368" t="s">
        <v>263</v>
      </c>
      <c r="E10" s="369"/>
      <c r="F10" s="370"/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7">
        <v>0</v>
      </c>
      <c r="AA10" s="217">
        <v>0</v>
      </c>
      <c r="AB10" s="217">
        <v>0</v>
      </c>
      <c r="AC10" s="217">
        <v>0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331"/>
    </row>
    <row r="11" spans="1:42" s="213" customFormat="1" ht="15" customHeight="1" x14ac:dyDescent="0.25">
      <c r="A11" s="209" t="s">
        <v>142</v>
      </c>
      <c r="B11" s="209"/>
      <c r="D11" s="382" t="s">
        <v>261</v>
      </c>
      <c r="E11" s="382"/>
      <c r="F11" s="382"/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0</v>
      </c>
      <c r="P11" s="222">
        <v>0</v>
      </c>
      <c r="Q11" s="222">
        <v>0</v>
      </c>
      <c r="R11" s="222">
        <v>0</v>
      </c>
      <c r="S11" s="222">
        <v>0</v>
      </c>
      <c r="T11" s="222">
        <v>0</v>
      </c>
      <c r="U11" s="222">
        <v>0</v>
      </c>
      <c r="V11" s="222">
        <v>0</v>
      </c>
      <c r="W11" s="222">
        <v>0</v>
      </c>
      <c r="X11" s="222">
        <v>0</v>
      </c>
      <c r="Y11" s="222">
        <v>0</v>
      </c>
      <c r="Z11" s="222">
        <v>0</v>
      </c>
      <c r="AA11" s="222">
        <v>0</v>
      </c>
      <c r="AB11" s="222">
        <v>0</v>
      </c>
      <c r="AC11" s="222">
        <v>0</v>
      </c>
      <c r="AD11" s="222">
        <v>0</v>
      </c>
      <c r="AE11" s="222">
        <v>0</v>
      </c>
      <c r="AF11" s="222">
        <v>0</v>
      </c>
      <c r="AG11" s="222">
        <v>0</v>
      </c>
      <c r="AH11" s="222">
        <v>0</v>
      </c>
      <c r="AI11" s="222">
        <v>0</v>
      </c>
      <c r="AJ11" s="222">
        <v>0</v>
      </c>
      <c r="AK11" s="222">
        <v>0</v>
      </c>
      <c r="AL11" s="222">
        <v>0</v>
      </c>
      <c r="AM11" s="222">
        <v>0</v>
      </c>
      <c r="AN11" s="222">
        <v>0</v>
      </c>
      <c r="AO11" s="222">
        <v>0</v>
      </c>
      <c r="AP11" s="331"/>
    </row>
    <row r="12" spans="1:42" s="213" customFormat="1" ht="15" customHeight="1" x14ac:dyDescent="0.25">
      <c r="A12" s="243" t="s">
        <v>15</v>
      </c>
      <c r="B12" s="231">
        <f>(13/12)/12*(1+(1/3))</f>
        <v>0.12037037037037036</v>
      </c>
      <c r="D12" s="382"/>
      <c r="E12" s="382"/>
      <c r="F12" s="382"/>
      <c r="G12" s="302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02">
        <v>0</v>
      </c>
      <c r="Y12" s="302">
        <v>0</v>
      </c>
      <c r="Z12" s="302">
        <v>0</v>
      </c>
      <c r="AA12" s="302">
        <v>0</v>
      </c>
      <c r="AB12" s="302">
        <v>0</v>
      </c>
      <c r="AC12" s="302">
        <v>0</v>
      </c>
      <c r="AD12" s="302">
        <v>0</v>
      </c>
      <c r="AE12" s="302">
        <v>0</v>
      </c>
      <c r="AF12" s="302">
        <v>0</v>
      </c>
      <c r="AG12" s="302">
        <v>0</v>
      </c>
      <c r="AH12" s="302">
        <v>0</v>
      </c>
      <c r="AI12" s="302">
        <v>0</v>
      </c>
      <c r="AJ12" s="302">
        <v>0</v>
      </c>
      <c r="AK12" s="302">
        <v>0</v>
      </c>
      <c r="AL12" s="302">
        <v>0</v>
      </c>
      <c r="AM12" s="302">
        <v>0</v>
      </c>
      <c r="AN12" s="302">
        <v>0</v>
      </c>
      <c r="AO12" s="302">
        <v>0</v>
      </c>
      <c r="AP12" s="331"/>
    </row>
    <row r="13" spans="1:42" s="213" customFormat="1" ht="15" customHeight="1" x14ac:dyDescent="0.25">
      <c r="A13" s="243" t="s">
        <v>16</v>
      </c>
      <c r="B13" s="231">
        <f>5.96/360</f>
        <v>1.6555555555555556E-2</v>
      </c>
      <c r="D13" s="368" t="s">
        <v>264</v>
      </c>
      <c r="E13" s="369"/>
      <c r="F13" s="370"/>
      <c r="G13" s="219">
        <f>G9+G10+G12</f>
        <v>7189.43</v>
      </c>
      <c r="H13" s="219">
        <f t="shared" ref="H13:AO13" si="0">H9+H10+H12</f>
        <v>5572.44</v>
      </c>
      <c r="I13" s="219">
        <f t="shared" si="0"/>
        <v>5215.63</v>
      </c>
      <c r="J13" s="219">
        <f t="shared" si="0"/>
        <v>5452.52</v>
      </c>
      <c r="K13" s="219">
        <f t="shared" si="0"/>
        <v>0</v>
      </c>
      <c r="L13" s="219">
        <f t="shared" si="0"/>
        <v>0</v>
      </c>
      <c r="M13" s="219">
        <f t="shared" si="0"/>
        <v>0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0</v>
      </c>
      <c r="S13" s="219">
        <f t="shared" si="0"/>
        <v>0</v>
      </c>
      <c r="T13" s="219">
        <f t="shared" si="0"/>
        <v>0</v>
      </c>
      <c r="U13" s="219">
        <f t="shared" si="0"/>
        <v>0</v>
      </c>
      <c r="V13" s="219">
        <f t="shared" si="0"/>
        <v>0</v>
      </c>
      <c r="W13" s="219">
        <f t="shared" si="0"/>
        <v>0</v>
      </c>
      <c r="X13" s="219">
        <f t="shared" si="0"/>
        <v>0</v>
      </c>
      <c r="Y13" s="219">
        <f t="shared" si="0"/>
        <v>0</v>
      </c>
      <c r="Z13" s="219">
        <f t="shared" si="0"/>
        <v>0</v>
      </c>
      <c r="AA13" s="219">
        <f t="shared" si="0"/>
        <v>0</v>
      </c>
      <c r="AB13" s="219">
        <f t="shared" si="0"/>
        <v>0</v>
      </c>
      <c r="AC13" s="219">
        <f t="shared" si="0"/>
        <v>0</v>
      </c>
      <c r="AD13" s="219">
        <f t="shared" si="0"/>
        <v>0</v>
      </c>
      <c r="AE13" s="219">
        <f t="shared" si="0"/>
        <v>0</v>
      </c>
      <c r="AF13" s="219">
        <f t="shared" si="0"/>
        <v>0</v>
      </c>
      <c r="AG13" s="219">
        <f t="shared" si="0"/>
        <v>0</v>
      </c>
      <c r="AH13" s="219">
        <f t="shared" si="0"/>
        <v>0</v>
      </c>
      <c r="AI13" s="219">
        <f t="shared" si="0"/>
        <v>0</v>
      </c>
      <c r="AJ13" s="219">
        <f t="shared" si="0"/>
        <v>0</v>
      </c>
      <c r="AK13" s="219">
        <f t="shared" si="0"/>
        <v>0</v>
      </c>
      <c r="AL13" s="219">
        <f t="shared" si="0"/>
        <v>0</v>
      </c>
      <c r="AM13" s="219">
        <f t="shared" si="0"/>
        <v>0</v>
      </c>
      <c r="AN13" s="219">
        <f t="shared" si="0"/>
        <v>0</v>
      </c>
      <c r="AO13" s="219">
        <f t="shared" si="0"/>
        <v>0</v>
      </c>
      <c r="AP13" s="332" t="s">
        <v>365</v>
      </c>
    </row>
    <row r="14" spans="1:42" s="213" customFormat="1" ht="15" customHeight="1" x14ac:dyDescent="0.25">
      <c r="A14" s="243" t="s">
        <v>17</v>
      </c>
      <c r="B14" s="231">
        <f>4/12*0.5524*0.03</f>
        <v>5.5239999999999994E-3</v>
      </c>
      <c r="D14" s="368" t="s">
        <v>225</v>
      </c>
      <c r="E14" s="369"/>
      <c r="F14" s="370"/>
      <c r="G14" s="218">
        <v>2</v>
      </c>
      <c r="H14" s="218">
        <v>1</v>
      </c>
      <c r="I14" s="218">
        <v>1</v>
      </c>
      <c r="J14" s="218">
        <v>1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8">
        <v>0</v>
      </c>
      <c r="S14" s="218">
        <v>0</v>
      </c>
      <c r="T14" s="218">
        <v>0</v>
      </c>
      <c r="U14" s="218">
        <v>0</v>
      </c>
      <c r="V14" s="218">
        <v>0</v>
      </c>
      <c r="W14" s="218">
        <v>0</v>
      </c>
      <c r="X14" s="218">
        <v>0</v>
      </c>
      <c r="Y14" s="218">
        <v>0</v>
      </c>
      <c r="Z14" s="218">
        <v>0</v>
      </c>
      <c r="AA14" s="218">
        <v>0</v>
      </c>
      <c r="AB14" s="218">
        <v>0</v>
      </c>
      <c r="AC14" s="218">
        <v>0</v>
      </c>
      <c r="AD14" s="218">
        <v>0</v>
      </c>
      <c r="AE14" s="218">
        <v>0</v>
      </c>
      <c r="AF14" s="218">
        <v>0</v>
      </c>
      <c r="AG14" s="218">
        <v>0</v>
      </c>
      <c r="AH14" s="218">
        <v>0</v>
      </c>
      <c r="AI14" s="218">
        <v>0</v>
      </c>
      <c r="AJ14" s="218">
        <v>0</v>
      </c>
      <c r="AK14" s="218">
        <v>0</v>
      </c>
      <c r="AL14" s="218">
        <v>0</v>
      </c>
      <c r="AM14" s="218">
        <v>0</v>
      </c>
      <c r="AN14" s="218">
        <v>0</v>
      </c>
      <c r="AO14" s="218">
        <v>0</v>
      </c>
      <c r="AP14" s="331" t="s">
        <v>363</v>
      </c>
    </row>
    <row r="15" spans="1:42" s="213" customFormat="1" ht="15" customHeight="1" x14ac:dyDescent="0.25">
      <c r="A15" s="243" t="s">
        <v>18</v>
      </c>
      <c r="B15" s="231">
        <f>5/360*0.015</f>
        <v>2.0833333333333332E-4</v>
      </c>
      <c r="D15" s="365" t="s">
        <v>226</v>
      </c>
      <c r="E15" s="366"/>
      <c r="F15" s="367"/>
      <c r="G15" s="219">
        <f>G13*G14</f>
        <v>14378.86</v>
      </c>
      <c r="H15" s="219">
        <f t="shared" ref="H15:AO15" si="1">H13*H14</f>
        <v>5572.44</v>
      </c>
      <c r="I15" s="219">
        <f t="shared" si="1"/>
        <v>5215.63</v>
      </c>
      <c r="J15" s="219">
        <f t="shared" si="1"/>
        <v>5452.52</v>
      </c>
      <c r="K15" s="219">
        <f t="shared" si="1"/>
        <v>0</v>
      </c>
      <c r="L15" s="219">
        <f t="shared" si="1"/>
        <v>0</v>
      </c>
      <c r="M15" s="219">
        <f t="shared" si="1"/>
        <v>0</v>
      </c>
      <c r="N15" s="219">
        <f t="shared" si="1"/>
        <v>0</v>
      </c>
      <c r="O15" s="219">
        <f t="shared" si="1"/>
        <v>0</v>
      </c>
      <c r="P15" s="219">
        <f t="shared" si="1"/>
        <v>0</v>
      </c>
      <c r="Q15" s="219">
        <f t="shared" si="1"/>
        <v>0</v>
      </c>
      <c r="R15" s="219">
        <f t="shared" si="1"/>
        <v>0</v>
      </c>
      <c r="S15" s="219">
        <f t="shared" si="1"/>
        <v>0</v>
      </c>
      <c r="T15" s="219">
        <f t="shared" si="1"/>
        <v>0</v>
      </c>
      <c r="U15" s="219">
        <f t="shared" si="1"/>
        <v>0</v>
      </c>
      <c r="V15" s="219">
        <f t="shared" si="1"/>
        <v>0</v>
      </c>
      <c r="W15" s="219">
        <f t="shared" si="1"/>
        <v>0</v>
      </c>
      <c r="X15" s="219">
        <f t="shared" si="1"/>
        <v>0</v>
      </c>
      <c r="Y15" s="219">
        <f t="shared" si="1"/>
        <v>0</v>
      </c>
      <c r="Z15" s="219">
        <f t="shared" si="1"/>
        <v>0</v>
      </c>
      <c r="AA15" s="219">
        <f t="shared" si="1"/>
        <v>0</v>
      </c>
      <c r="AB15" s="219">
        <f t="shared" si="1"/>
        <v>0</v>
      </c>
      <c r="AC15" s="219">
        <f t="shared" si="1"/>
        <v>0</v>
      </c>
      <c r="AD15" s="219">
        <f t="shared" si="1"/>
        <v>0</v>
      </c>
      <c r="AE15" s="219">
        <f t="shared" si="1"/>
        <v>0</v>
      </c>
      <c r="AF15" s="219">
        <f t="shared" si="1"/>
        <v>0</v>
      </c>
      <c r="AG15" s="219">
        <f t="shared" si="1"/>
        <v>0</v>
      </c>
      <c r="AH15" s="219">
        <f t="shared" si="1"/>
        <v>0</v>
      </c>
      <c r="AI15" s="219">
        <f t="shared" si="1"/>
        <v>0</v>
      </c>
      <c r="AJ15" s="219">
        <f t="shared" si="1"/>
        <v>0</v>
      </c>
      <c r="AK15" s="219">
        <f t="shared" si="1"/>
        <v>0</v>
      </c>
      <c r="AL15" s="219">
        <f t="shared" si="1"/>
        <v>0</v>
      </c>
      <c r="AM15" s="219">
        <f t="shared" si="1"/>
        <v>0</v>
      </c>
      <c r="AN15" s="219">
        <f t="shared" si="1"/>
        <v>0</v>
      </c>
      <c r="AO15" s="219">
        <f t="shared" si="1"/>
        <v>0</v>
      </c>
      <c r="AP15" s="332" t="s">
        <v>365</v>
      </c>
    </row>
    <row r="16" spans="1:42" ht="15" customHeight="1" x14ac:dyDescent="0.25">
      <c r="A16" s="243" t="s">
        <v>19</v>
      </c>
      <c r="B16" s="231">
        <f>2.96/360</f>
        <v>8.2222222222222228E-3</v>
      </c>
      <c r="D16" s="365" t="s">
        <v>145</v>
      </c>
      <c r="E16" s="366"/>
      <c r="F16" s="367"/>
      <c r="G16" s="220">
        <v>44</v>
      </c>
      <c r="H16" s="220">
        <v>44</v>
      </c>
      <c r="I16" s="220">
        <v>44</v>
      </c>
      <c r="J16" s="220">
        <v>44</v>
      </c>
      <c r="K16" s="220">
        <v>44</v>
      </c>
      <c r="L16" s="220">
        <v>44</v>
      </c>
      <c r="M16" s="220">
        <v>44</v>
      </c>
      <c r="N16" s="220">
        <v>44</v>
      </c>
      <c r="O16" s="220">
        <v>44</v>
      </c>
      <c r="P16" s="220">
        <v>44</v>
      </c>
      <c r="Q16" s="220">
        <v>44</v>
      </c>
      <c r="R16" s="220">
        <v>44</v>
      </c>
      <c r="S16" s="220">
        <v>44</v>
      </c>
      <c r="T16" s="220">
        <v>44</v>
      </c>
      <c r="U16" s="220">
        <v>44</v>
      </c>
      <c r="V16" s="220">
        <v>44</v>
      </c>
      <c r="W16" s="229">
        <v>44</v>
      </c>
      <c r="X16" s="229">
        <v>44</v>
      </c>
      <c r="Y16" s="229">
        <v>44</v>
      </c>
      <c r="Z16" s="229">
        <v>44</v>
      </c>
      <c r="AA16" s="229">
        <v>44</v>
      </c>
      <c r="AB16" s="229">
        <v>44</v>
      </c>
      <c r="AC16" s="229">
        <v>44</v>
      </c>
      <c r="AD16" s="229">
        <v>44</v>
      </c>
      <c r="AE16" s="229">
        <v>44</v>
      </c>
      <c r="AF16" s="229">
        <v>44</v>
      </c>
      <c r="AG16" s="229">
        <v>44</v>
      </c>
      <c r="AH16" s="229">
        <v>44</v>
      </c>
      <c r="AI16" s="229">
        <v>44</v>
      </c>
      <c r="AJ16" s="229">
        <v>44</v>
      </c>
      <c r="AK16" s="229">
        <v>44</v>
      </c>
      <c r="AL16" s="229">
        <v>44</v>
      </c>
      <c r="AM16" s="229">
        <v>44</v>
      </c>
      <c r="AN16" s="229">
        <v>44</v>
      </c>
      <c r="AO16" s="229">
        <v>44</v>
      </c>
      <c r="AP16" s="332" t="s">
        <v>365</v>
      </c>
    </row>
    <row r="17" spans="1:52" ht="15" customHeight="1" x14ac:dyDescent="0.25">
      <c r="A17" s="243" t="s">
        <v>40</v>
      </c>
      <c r="B17" s="231">
        <f>15/360*0.0078</f>
        <v>3.2499999999999999E-4</v>
      </c>
      <c r="D17" s="365" t="s">
        <v>127</v>
      </c>
      <c r="E17" s="366"/>
      <c r="F17" s="367"/>
      <c r="G17" s="221">
        <v>264</v>
      </c>
      <c r="H17" s="221">
        <v>264</v>
      </c>
      <c r="I17" s="221">
        <v>264</v>
      </c>
      <c r="J17" s="221">
        <v>264</v>
      </c>
      <c r="K17" s="221">
        <v>220</v>
      </c>
      <c r="L17" s="221">
        <v>220</v>
      </c>
      <c r="M17" s="221">
        <v>220</v>
      </c>
      <c r="N17" s="221">
        <v>220</v>
      </c>
      <c r="O17" s="221">
        <v>220</v>
      </c>
      <c r="P17" s="221">
        <v>220</v>
      </c>
      <c r="Q17" s="221">
        <v>220</v>
      </c>
      <c r="R17" s="221">
        <v>220</v>
      </c>
      <c r="S17" s="221">
        <v>220</v>
      </c>
      <c r="T17" s="221">
        <v>220</v>
      </c>
      <c r="U17" s="221">
        <v>220</v>
      </c>
      <c r="V17" s="221">
        <v>220</v>
      </c>
      <c r="W17" s="218">
        <v>220</v>
      </c>
      <c r="X17" s="218">
        <v>220</v>
      </c>
      <c r="Y17" s="218">
        <v>220</v>
      </c>
      <c r="Z17" s="218">
        <v>220</v>
      </c>
      <c r="AA17" s="218">
        <v>220</v>
      </c>
      <c r="AB17" s="218">
        <v>220</v>
      </c>
      <c r="AC17" s="218">
        <v>220</v>
      </c>
      <c r="AD17" s="218">
        <v>220</v>
      </c>
      <c r="AE17" s="218">
        <v>220</v>
      </c>
      <c r="AF17" s="218">
        <v>220</v>
      </c>
      <c r="AG17" s="218">
        <v>220</v>
      </c>
      <c r="AH17" s="218">
        <v>220</v>
      </c>
      <c r="AI17" s="218">
        <v>220</v>
      </c>
      <c r="AJ17" s="218">
        <v>220</v>
      </c>
      <c r="AK17" s="218">
        <v>220</v>
      </c>
      <c r="AL17" s="218">
        <v>220</v>
      </c>
      <c r="AM17" s="218">
        <v>220</v>
      </c>
      <c r="AN17" s="218">
        <v>220</v>
      </c>
      <c r="AO17" s="218">
        <v>220</v>
      </c>
      <c r="AP17" s="332" t="s">
        <v>365</v>
      </c>
    </row>
    <row r="18" spans="1:52" ht="15" customHeight="1" x14ac:dyDescent="0.25">
      <c r="A18" s="243" t="s">
        <v>20</v>
      </c>
      <c r="B18" s="231">
        <f>7/360</f>
        <v>1.9444444444444445E-2</v>
      </c>
      <c r="D18" s="365" t="s">
        <v>61</v>
      </c>
      <c r="E18" s="366"/>
      <c r="F18" s="367"/>
      <c r="G18" s="219">
        <f>G13/G17</f>
        <v>27.232689393939395</v>
      </c>
      <c r="H18" s="219">
        <f t="shared" ref="H18:AO18" si="2">H13/H17</f>
        <v>21.107727272727271</v>
      </c>
      <c r="I18" s="219">
        <f t="shared" si="2"/>
        <v>19.756174242424244</v>
      </c>
      <c r="J18" s="219">
        <f>J13/J17</f>
        <v>20.653484848484851</v>
      </c>
      <c r="K18" s="219">
        <f t="shared" si="2"/>
        <v>0</v>
      </c>
      <c r="L18" s="219">
        <f t="shared" si="2"/>
        <v>0</v>
      </c>
      <c r="M18" s="219">
        <f t="shared" si="2"/>
        <v>0</v>
      </c>
      <c r="N18" s="219">
        <f t="shared" si="2"/>
        <v>0</v>
      </c>
      <c r="O18" s="219">
        <f t="shared" si="2"/>
        <v>0</v>
      </c>
      <c r="P18" s="219">
        <f t="shared" si="2"/>
        <v>0</v>
      </c>
      <c r="Q18" s="219">
        <f t="shared" si="2"/>
        <v>0</v>
      </c>
      <c r="R18" s="219">
        <f t="shared" si="2"/>
        <v>0</v>
      </c>
      <c r="S18" s="219">
        <f t="shared" si="2"/>
        <v>0</v>
      </c>
      <c r="T18" s="219">
        <f t="shared" si="2"/>
        <v>0</v>
      </c>
      <c r="U18" s="219">
        <f t="shared" si="2"/>
        <v>0</v>
      </c>
      <c r="V18" s="219">
        <f t="shared" si="2"/>
        <v>0</v>
      </c>
      <c r="W18" s="219">
        <f t="shared" si="2"/>
        <v>0</v>
      </c>
      <c r="X18" s="219">
        <f t="shared" si="2"/>
        <v>0</v>
      </c>
      <c r="Y18" s="219">
        <f t="shared" si="2"/>
        <v>0</v>
      </c>
      <c r="Z18" s="219">
        <f t="shared" si="2"/>
        <v>0</v>
      </c>
      <c r="AA18" s="219">
        <f t="shared" si="2"/>
        <v>0</v>
      </c>
      <c r="AB18" s="219">
        <f t="shared" si="2"/>
        <v>0</v>
      </c>
      <c r="AC18" s="219">
        <f t="shared" si="2"/>
        <v>0</v>
      </c>
      <c r="AD18" s="219">
        <f t="shared" si="2"/>
        <v>0</v>
      </c>
      <c r="AE18" s="219">
        <f t="shared" si="2"/>
        <v>0</v>
      </c>
      <c r="AF18" s="219">
        <f t="shared" si="2"/>
        <v>0</v>
      </c>
      <c r="AG18" s="219">
        <f t="shared" si="2"/>
        <v>0</v>
      </c>
      <c r="AH18" s="219">
        <f t="shared" si="2"/>
        <v>0</v>
      </c>
      <c r="AI18" s="219">
        <f t="shared" si="2"/>
        <v>0</v>
      </c>
      <c r="AJ18" s="219">
        <f t="shared" si="2"/>
        <v>0</v>
      </c>
      <c r="AK18" s="219">
        <f t="shared" si="2"/>
        <v>0</v>
      </c>
      <c r="AL18" s="219">
        <f t="shared" si="2"/>
        <v>0</v>
      </c>
      <c r="AM18" s="219">
        <f t="shared" si="2"/>
        <v>0</v>
      </c>
      <c r="AN18" s="219">
        <f t="shared" si="2"/>
        <v>0</v>
      </c>
      <c r="AO18" s="219">
        <f t="shared" si="2"/>
        <v>0</v>
      </c>
      <c r="AP18" s="332" t="s">
        <v>362</v>
      </c>
    </row>
    <row r="19" spans="1:52" ht="15" customHeight="1" x14ac:dyDescent="0.25">
      <c r="A19" s="243" t="s">
        <v>21</v>
      </c>
      <c r="B19" s="231">
        <f>(13/12)/12</f>
        <v>9.0277777777777776E-2</v>
      </c>
      <c r="D19" s="371" t="s">
        <v>346</v>
      </c>
      <c r="E19" s="372"/>
      <c r="F19" s="244" t="s">
        <v>166</v>
      </c>
      <c r="G19" s="222">
        <v>0.5</v>
      </c>
      <c r="H19" s="222">
        <v>0.5</v>
      </c>
      <c r="I19" s="222">
        <v>0.5</v>
      </c>
      <c r="J19" s="222">
        <v>0.5</v>
      </c>
      <c r="K19" s="222">
        <v>0.5</v>
      </c>
      <c r="L19" s="222">
        <v>0.5</v>
      </c>
      <c r="M19" s="222">
        <v>0.5</v>
      </c>
      <c r="N19" s="222">
        <v>0.5</v>
      </c>
      <c r="O19" s="222">
        <v>0.5</v>
      </c>
      <c r="P19" s="222">
        <v>0.5</v>
      </c>
      <c r="Q19" s="222">
        <v>0.5</v>
      </c>
      <c r="R19" s="222">
        <v>0.5</v>
      </c>
      <c r="S19" s="222">
        <v>0.5</v>
      </c>
      <c r="T19" s="222">
        <v>0.5</v>
      </c>
      <c r="U19" s="222">
        <v>0.5</v>
      </c>
      <c r="V19" s="222">
        <v>0.5</v>
      </c>
      <c r="W19" s="222">
        <v>0.5</v>
      </c>
      <c r="X19" s="222">
        <v>0.5</v>
      </c>
      <c r="Y19" s="222">
        <v>0.5</v>
      </c>
      <c r="Z19" s="222">
        <v>0.5</v>
      </c>
      <c r="AA19" s="222">
        <v>0.5</v>
      </c>
      <c r="AB19" s="222">
        <v>0.5</v>
      </c>
      <c r="AC19" s="222">
        <v>0.5</v>
      </c>
      <c r="AD19" s="222">
        <v>0.5</v>
      </c>
      <c r="AE19" s="222">
        <v>0.5</v>
      </c>
      <c r="AF19" s="222">
        <v>0.5</v>
      </c>
      <c r="AG19" s="222">
        <v>0.5</v>
      </c>
      <c r="AH19" s="222">
        <v>0.5</v>
      </c>
      <c r="AI19" s="222">
        <v>0.5</v>
      </c>
      <c r="AJ19" s="222">
        <v>0.5</v>
      </c>
      <c r="AK19" s="222">
        <v>0.5</v>
      </c>
      <c r="AL19" s="222">
        <v>0.5</v>
      </c>
      <c r="AM19" s="222">
        <v>0.5</v>
      </c>
      <c r="AN19" s="222">
        <v>0.5</v>
      </c>
      <c r="AO19" s="222">
        <v>0.5</v>
      </c>
      <c r="AP19" s="332" t="s">
        <v>362</v>
      </c>
    </row>
    <row r="20" spans="1:52" ht="15" customHeight="1" x14ac:dyDescent="0.25">
      <c r="A20" s="232" t="s">
        <v>260</v>
      </c>
      <c r="B20" s="233">
        <f>B28*(1+0.1111+0.0833)*0.5</f>
        <v>4.7775999999999999E-2</v>
      </c>
      <c r="D20" s="385"/>
      <c r="E20" s="386"/>
      <c r="F20" s="207" t="s">
        <v>120</v>
      </c>
      <c r="G20" s="218">
        <v>22</v>
      </c>
      <c r="H20" s="218">
        <v>22</v>
      </c>
      <c r="I20" s="218">
        <v>22</v>
      </c>
      <c r="J20" s="218">
        <v>22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218">
        <v>0</v>
      </c>
      <c r="W20" s="218">
        <v>0</v>
      </c>
      <c r="X20" s="218">
        <v>0</v>
      </c>
      <c r="Y20" s="218">
        <v>0</v>
      </c>
      <c r="Z20" s="218">
        <v>0</v>
      </c>
      <c r="AA20" s="218">
        <v>0</v>
      </c>
      <c r="AB20" s="218">
        <v>0</v>
      </c>
      <c r="AC20" s="218">
        <v>0</v>
      </c>
      <c r="AD20" s="218">
        <v>0</v>
      </c>
      <c r="AE20" s="218">
        <v>0</v>
      </c>
      <c r="AF20" s="218">
        <v>0</v>
      </c>
      <c r="AG20" s="218">
        <v>0</v>
      </c>
      <c r="AH20" s="218">
        <v>0</v>
      </c>
      <c r="AI20" s="218">
        <v>0</v>
      </c>
      <c r="AJ20" s="218">
        <v>0</v>
      </c>
      <c r="AK20" s="218">
        <v>0</v>
      </c>
      <c r="AL20" s="218">
        <v>0</v>
      </c>
      <c r="AM20" s="218">
        <v>0</v>
      </c>
      <c r="AN20" s="218">
        <v>0</v>
      </c>
      <c r="AO20" s="218">
        <v>0</v>
      </c>
      <c r="AP20" s="332" t="s">
        <v>367</v>
      </c>
    </row>
    <row r="21" spans="1:52" ht="15" customHeight="1" x14ac:dyDescent="0.25">
      <c r="D21" s="373"/>
      <c r="E21" s="374"/>
      <c r="F21" s="223" t="s">
        <v>58</v>
      </c>
      <c r="G21" s="219">
        <f t="shared" ref="G21:AO21" si="3">G18*(1+G19)*G20</f>
        <v>898.67875000000004</v>
      </c>
      <c r="H21" s="219">
        <f t="shared" si="3"/>
        <v>696.55499999999984</v>
      </c>
      <c r="I21" s="219">
        <f t="shared" si="3"/>
        <v>651.95375000000001</v>
      </c>
      <c r="J21" s="219">
        <f t="shared" si="3"/>
        <v>681.56500000000005</v>
      </c>
      <c r="K21" s="219">
        <f t="shared" si="3"/>
        <v>0</v>
      </c>
      <c r="L21" s="219">
        <f t="shared" si="3"/>
        <v>0</v>
      </c>
      <c r="M21" s="219">
        <f t="shared" si="3"/>
        <v>0</v>
      </c>
      <c r="N21" s="219">
        <f t="shared" si="3"/>
        <v>0</v>
      </c>
      <c r="O21" s="219">
        <f t="shared" si="3"/>
        <v>0</v>
      </c>
      <c r="P21" s="219">
        <f t="shared" si="3"/>
        <v>0</v>
      </c>
      <c r="Q21" s="219">
        <f t="shared" si="3"/>
        <v>0</v>
      </c>
      <c r="R21" s="219">
        <f t="shared" si="3"/>
        <v>0</v>
      </c>
      <c r="S21" s="219">
        <f t="shared" si="3"/>
        <v>0</v>
      </c>
      <c r="T21" s="219">
        <f t="shared" si="3"/>
        <v>0</v>
      </c>
      <c r="U21" s="219">
        <f t="shared" si="3"/>
        <v>0</v>
      </c>
      <c r="V21" s="219">
        <f t="shared" si="3"/>
        <v>0</v>
      </c>
      <c r="W21" s="219">
        <f t="shared" si="3"/>
        <v>0</v>
      </c>
      <c r="X21" s="219">
        <f t="shared" si="3"/>
        <v>0</v>
      </c>
      <c r="Y21" s="219">
        <f t="shared" si="3"/>
        <v>0</v>
      </c>
      <c r="Z21" s="219">
        <f t="shared" si="3"/>
        <v>0</v>
      </c>
      <c r="AA21" s="219">
        <f t="shared" si="3"/>
        <v>0</v>
      </c>
      <c r="AB21" s="219">
        <f t="shared" si="3"/>
        <v>0</v>
      </c>
      <c r="AC21" s="219">
        <f t="shared" si="3"/>
        <v>0</v>
      </c>
      <c r="AD21" s="219">
        <f t="shared" si="3"/>
        <v>0</v>
      </c>
      <c r="AE21" s="219">
        <f t="shared" si="3"/>
        <v>0</v>
      </c>
      <c r="AF21" s="219">
        <f t="shared" si="3"/>
        <v>0</v>
      </c>
      <c r="AG21" s="219">
        <f t="shared" si="3"/>
        <v>0</v>
      </c>
      <c r="AH21" s="219">
        <f t="shared" si="3"/>
        <v>0</v>
      </c>
      <c r="AI21" s="219">
        <f t="shared" si="3"/>
        <v>0</v>
      </c>
      <c r="AJ21" s="219">
        <f t="shared" si="3"/>
        <v>0</v>
      </c>
      <c r="AK21" s="219">
        <f t="shared" si="3"/>
        <v>0</v>
      </c>
      <c r="AL21" s="219">
        <f t="shared" si="3"/>
        <v>0</v>
      </c>
      <c r="AM21" s="219">
        <f t="shared" si="3"/>
        <v>0</v>
      </c>
      <c r="AN21" s="219">
        <f t="shared" si="3"/>
        <v>0</v>
      </c>
      <c r="AO21" s="219">
        <f t="shared" si="3"/>
        <v>0</v>
      </c>
      <c r="AP21" s="332" t="s">
        <v>362</v>
      </c>
    </row>
    <row r="22" spans="1:52" ht="15" customHeight="1" x14ac:dyDescent="0.25">
      <c r="A22" s="209" t="s">
        <v>336</v>
      </c>
      <c r="B22" s="230"/>
      <c r="D22" s="389" t="s">
        <v>341</v>
      </c>
      <c r="E22" s="390"/>
      <c r="F22" s="207" t="s">
        <v>120</v>
      </c>
      <c r="G22" s="218">
        <v>0</v>
      </c>
      <c r="H22" s="218">
        <v>0</v>
      </c>
      <c r="I22" s="218">
        <v>0</v>
      </c>
      <c r="J22" s="218">
        <v>0</v>
      </c>
      <c r="K22" s="218">
        <v>0</v>
      </c>
      <c r="L22" s="218">
        <v>0</v>
      </c>
      <c r="M22" s="218">
        <v>0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v>0</v>
      </c>
      <c r="T22" s="218">
        <v>0</v>
      </c>
      <c r="U22" s="218">
        <v>0</v>
      </c>
      <c r="V22" s="218">
        <v>0</v>
      </c>
      <c r="W22" s="218">
        <v>0</v>
      </c>
      <c r="X22" s="218">
        <v>0</v>
      </c>
      <c r="Y22" s="218">
        <v>0</v>
      </c>
      <c r="Z22" s="218">
        <v>0</v>
      </c>
      <c r="AA22" s="218">
        <v>0</v>
      </c>
      <c r="AB22" s="218">
        <v>0</v>
      </c>
      <c r="AC22" s="218">
        <v>0</v>
      </c>
      <c r="AD22" s="218">
        <v>0</v>
      </c>
      <c r="AE22" s="218">
        <v>0</v>
      </c>
      <c r="AF22" s="218">
        <v>0</v>
      </c>
      <c r="AG22" s="218">
        <v>0</v>
      </c>
      <c r="AH22" s="218">
        <v>0</v>
      </c>
      <c r="AI22" s="218">
        <v>0</v>
      </c>
      <c r="AJ22" s="218">
        <v>0</v>
      </c>
      <c r="AK22" s="218">
        <v>0</v>
      </c>
      <c r="AL22" s="218">
        <v>0</v>
      </c>
      <c r="AM22" s="218">
        <v>0</v>
      </c>
      <c r="AN22" s="218">
        <v>0</v>
      </c>
      <c r="AO22" s="218">
        <v>0</v>
      </c>
      <c r="AP22" s="331" t="s">
        <v>363</v>
      </c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</row>
    <row r="23" spans="1:52" ht="15" customHeight="1" x14ac:dyDescent="0.25">
      <c r="A23" s="303" t="s">
        <v>5</v>
      </c>
      <c r="B23" s="304">
        <v>0.2</v>
      </c>
      <c r="D23" s="391"/>
      <c r="E23" s="392"/>
      <c r="F23" s="223" t="s">
        <v>58</v>
      </c>
      <c r="G23" s="219">
        <f t="shared" ref="G23:AO23" si="4">G22*G18*(1+G19)</f>
        <v>0</v>
      </c>
      <c r="H23" s="219">
        <f t="shared" si="4"/>
        <v>0</v>
      </c>
      <c r="I23" s="219">
        <f t="shared" si="4"/>
        <v>0</v>
      </c>
      <c r="J23" s="219">
        <f t="shared" si="4"/>
        <v>0</v>
      </c>
      <c r="K23" s="219">
        <f t="shared" si="4"/>
        <v>0</v>
      </c>
      <c r="L23" s="219">
        <f t="shared" si="4"/>
        <v>0</v>
      </c>
      <c r="M23" s="219">
        <f t="shared" si="4"/>
        <v>0</v>
      </c>
      <c r="N23" s="219">
        <f t="shared" si="4"/>
        <v>0</v>
      </c>
      <c r="O23" s="219">
        <f t="shared" si="4"/>
        <v>0</v>
      </c>
      <c r="P23" s="219">
        <f t="shared" si="4"/>
        <v>0</v>
      </c>
      <c r="Q23" s="219">
        <f t="shared" si="4"/>
        <v>0</v>
      </c>
      <c r="R23" s="219">
        <f t="shared" si="4"/>
        <v>0</v>
      </c>
      <c r="S23" s="219">
        <f t="shared" si="4"/>
        <v>0</v>
      </c>
      <c r="T23" s="219">
        <f t="shared" si="4"/>
        <v>0</v>
      </c>
      <c r="U23" s="219">
        <f t="shared" si="4"/>
        <v>0</v>
      </c>
      <c r="V23" s="219">
        <f t="shared" si="4"/>
        <v>0</v>
      </c>
      <c r="W23" s="219">
        <f t="shared" si="4"/>
        <v>0</v>
      </c>
      <c r="X23" s="219">
        <f t="shared" si="4"/>
        <v>0</v>
      </c>
      <c r="Y23" s="219">
        <f t="shared" si="4"/>
        <v>0</v>
      </c>
      <c r="Z23" s="219">
        <f t="shared" si="4"/>
        <v>0</v>
      </c>
      <c r="AA23" s="219">
        <f t="shared" si="4"/>
        <v>0</v>
      </c>
      <c r="AB23" s="219">
        <f t="shared" si="4"/>
        <v>0</v>
      </c>
      <c r="AC23" s="219">
        <f t="shared" si="4"/>
        <v>0</v>
      </c>
      <c r="AD23" s="219">
        <f t="shared" si="4"/>
        <v>0</v>
      </c>
      <c r="AE23" s="219">
        <f t="shared" si="4"/>
        <v>0</v>
      </c>
      <c r="AF23" s="219">
        <f t="shared" si="4"/>
        <v>0</v>
      </c>
      <c r="AG23" s="219">
        <f t="shared" si="4"/>
        <v>0</v>
      </c>
      <c r="AH23" s="219">
        <f t="shared" si="4"/>
        <v>0</v>
      </c>
      <c r="AI23" s="219">
        <f t="shared" si="4"/>
        <v>0</v>
      </c>
      <c r="AJ23" s="219">
        <f t="shared" si="4"/>
        <v>0</v>
      </c>
      <c r="AK23" s="219">
        <f t="shared" si="4"/>
        <v>0</v>
      </c>
      <c r="AL23" s="219">
        <f t="shared" si="4"/>
        <v>0</v>
      </c>
      <c r="AM23" s="219">
        <f t="shared" si="4"/>
        <v>0</v>
      </c>
      <c r="AN23" s="219">
        <f t="shared" si="4"/>
        <v>0</v>
      </c>
      <c r="AO23" s="219">
        <f t="shared" si="4"/>
        <v>0</v>
      </c>
      <c r="AP23" s="331" t="s">
        <v>363</v>
      </c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</row>
    <row r="24" spans="1:52" ht="15" customHeight="1" x14ac:dyDescent="0.25">
      <c r="A24" s="255" t="s">
        <v>6</v>
      </c>
      <c r="B24" s="256">
        <f>'Proposta Empresa'!B10</f>
        <v>1.4999999999999999E-2</v>
      </c>
      <c r="D24" s="375" t="s">
        <v>282</v>
      </c>
      <c r="E24" s="376"/>
      <c r="F24" s="260" t="s">
        <v>120</v>
      </c>
      <c r="G24" s="218">
        <v>8</v>
      </c>
      <c r="H24" s="218">
        <v>8</v>
      </c>
      <c r="I24" s="218">
        <v>8</v>
      </c>
      <c r="J24" s="218">
        <v>8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218">
        <v>0</v>
      </c>
      <c r="V24" s="218">
        <v>0</v>
      </c>
      <c r="W24" s="218">
        <v>0</v>
      </c>
      <c r="X24" s="218">
        <v>0</v>
      </c>
      <c r="Y24" s="218">
        <v>0</v>
      </c>
      <c r="Z24" s="218">
        <v>0</v>
      </c>
      <c r="AA24" s="218">
        <v>0</v>
      </c>
      <c r="AB24" s="218">
        <v>0</v>
      </c>
      <c r="AC24" s="218">
        <v>0</v>
      </c>
      <c r="AD24" s="218">
        <v>0</v>
      </c>
      <c r="AE24" s="218">
        <v>0</v>
      </c>
      <c r="AF24" s="218">
        <v>0</v>
      </c>
      <c r="AG24" s="218">
        <v>0</v>
      </c>
      <c r="AH24" s="218">
        <v>0</v>
      </c>
      <c r="AI24" s="218">
        <v>0</v>
      </c>
      <c r="AJ24" s="218">
        <v>0</v>
      </c>
      <c r="AK24" s="218">
        <v>0</v>
      </c>
      <c r="AL24" s="218">
        <v>0</v>
      </c>
      <c r="AM24" s="218">
        <v>0</v>
      </c>
      <c r="AN24" s="218">
        <v>0</v>
      </c>
      <c r="AO24" s="218">
        <v>0</v>
      </c>
      <c r="AP24" s="332" t="s">
        <v>367</v>
      </c>
    </row>
    <row r="25" spans="1:52" ht="15" customHeight="1" x14ac:dyDescent="0.25">
      <c r="A25" s="255" t="s">
        <v>7</v>
      </c>
      <c r="B25" s="256">
        <f>'Proposta Empresa'!B11</f>
        <v>0.01</v>
      </c>
      <c r="D25" s="379"/>
      <c r="E25" s="380"/>
      <c r="F25" s="223" t="s">
        <v>58</v>
      </c>
      <c r="G25" s="219">
        <f t="shared" ref="G25:AO25" si="5">G18*2*G24</f>
        <v>435.72303030303033</v>
      </c>
      <c r="H25" s="219">
        <f t="shared" si="5"/>
        <v>337.72363636363633</v>
      </c>
      <c r="I25" s="219">
        <f t="shared" si="5"/>
        <v>316.0987878787879</v>
      </c>
      <c r="J25" s="219">
        <f t="shared" si="5"/>
        <v>330.45575757575762</v>
      </c>
      <c r="K25" s="219">
        <f t="shared" si="5"/>
        <v>0</v>
      </c>
      <c r="L25" s="219">
        <f t="shared" si="5"/>
        <v>0</v>
      </c>
      <c r="M25" s="219">
        <f t="shared" si="5"/>
        <v>0</v>
      </c>
      <c r="N25" s="219">
        <f t="shared" si="5"/>
        <v>0</v>
      </c>
      <c r="O25" s="219">
        <f t="shared" si="5"/>
        <v>0</v>
      </c>
      <c r="P25" s="219">
        <f t="shared" si="5"/>
        <v>0</v>
      </c>
      <c r="Q25" s="219">
        <f t="shared" si="5"/>
        <v>0</v>
      </c>
      <c r="R25" s="219">
        <f t="shared" si="5"/>
        <v>0</v>
      </c>
      <c r="S25" s="219">
        <f t="shared" si="5"/>
        <v>0</v>
      </c>
      <c r="T25" s="219">
        <f t="shared" si="5"/>
        <v>0</v>
      </c>
      <c r="U25" s="219">
        <f t="shared" si="5"/>
        <v>0</v>
      </c>
      <c r="V25" s="219">
        <f t="shared" si="5"/>
        <v>0</v>
      </c>
      <c r="W25" s="219">
        <f t="shared" si="5"/>
        <v>0</v>
      </c>
      <c r="X25" s="219">
        <f t="shared" si="5"/>
        <v>0</v>
      </c>
      <c r="Y25" s="219">
        <f t="shared" si="5"/>
        <v>0</v>
      </c>
      <c r="Z25" s="219">
        <f t="shared" si="5"/>
        <v>0</v>
      </c>
      <c r="AA25" s="219">
        <f t="shared" si="5"/>
        <v>0</v>
      </c>
      <c r="AB25" s="219">
        <f t="shared" si="5"/>
        <v>0</v>
      </c>
      <c r="AC25" s="219">
        <f t="shared" si="5"/>
        <v>0</v>
      </c>
      <c r="AD25" s="219">
        <f t="shared" si="5"/>
        <v>0</v>
      </c>
      <c r="AE25" s="219">
        <f t="shared" si="5"/>
        <v>0</v>
      </c>
      <c r="AF25" s="219">
        <f t="shared" si="5"/>
        <v>0</v>
      </c>
      <c r="AG25" s="219">
        <f t="shared" si="5"/>
        <v>0</v>
      </c>
      <c r="AH25" s="219">
        <f t="shared" si="5"/>
        <v>0</v>
      </c>
      <c r="AI25" s="219">
        <f t="shared" si="5"/>
        <v>0</v>
      </c>
      <c r="AJ25" s="219">
        <f t="shared" si="5"/>
        <v>0</v>
      </c>
      <c r="AK25" s="219">
        <f t="shared" si="5"/>
        <v>0</v>
      </c>
      <c r="AL25" s="219">
        <f t="shared" si="5"/>
        <v>0</v>
      </c>
      <c r="AM25" s="219">
        <f t="shared" si="5"/>
        <v>0</v>
      </c>
      <c r="AN25" s="219">
        <f t="shared" si="5"/>
        <v>0</v>
      </c>
      <c r="AO25" s="219">
        <f t="shared" si="5"/>
        <v>0</v>
      </c>
      <c r="AP25" s="332" t="s">
        <v>362</v>
      </c>
    </row>
    <row r="26" spans="1:52" ht="15" customHeight="1" x14ac:dyDescent="0.25">
      <c r="A26" s="255" t="s">
        <v>8</v>
      </c>
      <c r="B26" s="256">
        <f>'Proposta Empresa'!B12</f>
        <v>2E-3</v>
      </c>
      <c r="D26" s="375" t="s">
        <v>289</v>
      </c>
      <c r="E26" s="376"/>
      <c r="F26" s="207" t="s">
        <v>120</v>
      </c>
      <c r="G26" s="218">
        <v>24</v>
      </c>
      <c r="H26" s="218">
        <v>24</v>
      </c>
      <c r="I26" s="218">
        <v>24</v>
      </c>
      <c r="J26" s="218">
        <v>24</v>
      </c>
      <c r="K26" s="218">
        <v>0</v>
      </c>
      <c r="L26" s="218">
        <v>0</v>
      </c>
      <c r="M26" s="218">
        <v>0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v>0</v>
      </c>
      <c r="T26" s="218">
        <v>0</v>
      </c>
      <c r="U26" s="218">
        <v>0</v>
      </c>
      <c r="V26" s="218">
        <v>0</v>
      </c>
      <c r="W26" s="218">
        <v>0</v>
      </c>
      <c r="X26" s="218">
        <v>0</v>
      </c>
      <c r="Y26" s="218">
        <v>0</v>
      </c>
      <c r="Z26" s="218">
        <v>0</v>
      </c>
      <c r="AA26" s="218">
        <v>0</v>
      </c>
      <c r="AB26" s="218">
        <v>0</v>
      </c>
      <c r="AC26" s="218">
        <v>0</v>
      </c>
      <c r="AD26" s="218">
        <v>0</v>
      </c>
      <c r="AE26" s="218">
        <v>0</v>
      </c>
      <c r="AF26" s="218">
        <v>0</v>
      </c>
      <c r="AG26" s="218">
        <v>0</v>
      </c>
      <c r="AH26" s="218">
        <v>0</v>
      </c>
      <c r="AI26" s="218">
        <v>0</v>
      </c>
      <c r="AJ26" s="218">
        <v>0</v>
      </c>
      <c r="AK26" s="218">
        <v>0</v>
      </c>
      <c r="AL26" s="218">
        <v>0</v>
      </c>
      <c r="AM26" s="218">
        <v>0</v>
      </c>
      <c r="AN26" s="218">
        <v>0</v>
      </c>
      <c r="AO26" s="218">
        <v>0</v>
      </c>
      <c r="AP26" s="332" t="s">
        <v>367</v>
      </c>
    </row>
    <row r="27" spans="1:52" ht="15" customHeight="1" x14ac:dyDescent="0.25">
      <c r="A27" s="303" t="s">
        <v>9</v>
      </c>
      <c r="B27" s="304">
        <v>2.5000000000000001E-2</v>
      </c>
      <c r="D27" s="379"/>
      <c r="E27" s="380"/>
      <c r="F27" s="223" t="s">
        <v>58</v>
      </c>
      <c r="G27" s="219">
        <f>G18*G26</f>
        <v>653.58454545454549</v>
      </c>
      <c r="H27" s="219">
        <f t="shared" ref="H27:AO27" si="6">H18*H26</f>
        <v>506.58545454545447</v>
      </c>
      <c r="I27" s="219">
        <f t="shared" si="6"/>
        <v>474.14818181818185</v>
      </c>
      <c r="J27" s="219">
        <f t="shared" si="6"/>
        <v>495.68363636363642</v>
      </c>
      <c r="K27" s="219">
        <f t="shared" si="6"/>
        <v>0</v>
      </c>
      <c r="L27" s="219">
        <f t="shared" si="6"/>
        <v>0</v>
      </c>
      <c r="M27" s="219">
        <f t="shared" si="6"/>
        <v>0</v>
      </c>
      <c r="N27" s="219">
        <f t="shared" si="6"/>
        <v>0</v>
      </c>
      <c r="O27" s="219">
        <f t="shared" si="6"/>
        <v>0</v>
      </c>
      <c r="P27" s="219">
        <f t="shared" si="6"/>
        <v>0</v>
      </c>
      <c r="Q27" s="219">
        <f t="shared" si="6"/>
        <v>0</v>
      </c>
      <c r="R27" s="219">
        <f t="shared" si="6"/>
        <v>0</v>
      </c>
      <c r="S27" s="219">
        <f t="shared" si="6"/>
        <v>0</v>
      </c>
      <c r="T27" s="219">
        <f t="shared" si="6"/>
        <v>0</v>
      </c>
      <c r="U27" s="219">
        <f t="shared" si="6"/>
        <v>0</v>
      </c>
      <c r="V27" s="219">
        <f t="shared" si="6"/>
        <v>0</v>
      </c>
      <c r="W27" s="219">
        <f t="shared" si="6"/>
        <v>0</v>
      </c>
      <c r="X27" s="219">
        <f t="shared" si="6"/>
        <v>0</v>
      </c>
      <c r="Y27" s="219">
        <f t="shared" si="6"/>
        <v>0</v>
      </c>
      <c r="Z27" s="219">
        <f t="shared" si="6"/>
        <v>0</v>
      </c>
      <c r="AA27" s="219">
        <f t="shared" si="6"/>
        <v>0</v>
      </c>
      <c r="AB27" s="219">
        <f t="shared" si="6"/>
        <v>0</v>
      </c>
      <c r="AC27" s="219">
        <f t="shared" si="6"/>
        <v>0</v>
      </c>
      <c r="AD27" s="219">
        <f t="shared" si="6"/>
        <v>0</v>
      </c>
      <c r="AE27" s="219">
        <f t="shared" si="6"/>
        <v>0</v>
      </c>
      <c r="AF27" s="219">
        <f t="shared" si="6"/>
        <v>0</v>
      </c>
      <c r="AG27" s="219">
        <f t="shared" si="6"/>
        <v>0</v>
      </c>
      <c r="AH27" s="219">
        <f t="shared" si="6"/>
        <v>0</v>
      </c>
      <c r="AI27" s="219">
        <f t="shared" si="6"/>
        <v>0</v>
      </c>
      <c r="AJ27" s="219">
        <f t="shared" si="6"/>
        <v>0</v>
      </c>
      <c r="AK27" s="219">
        <f t="shared" si="6"/>
        <v>0</v>
      </c>
      <c r="AL27" s="219">
        <f t="shared" si="6"/>
        <v>0</v>
      </c>
      <c r="AM27" s="219">
        <f t="shared" si="6"/>
        <v>0</v>
      </c>
      <c r="AN27" s="219">
        <f t="shared" si="6"/>
        <v>0</v>
      </c>
      <c r="AO27" s="219">
        <f t="shared" si="6"/>
        <v>0</v>
      </c>
      <c r="AP27" s="332" t="s">
        <v>362</v>
      </c>
    </row>
    <row r="28" spans="1:52" ht="15" customHeight="1" x14ac:dyDescent="0.25">
      <c r="A28" s="303" t="s">
        <v>10</v>
      </c>
      <c r="B28" s="304">
        <v>0.08</v>
      </c>
      <c r="D28" s="371" t="s">
        <v>292</v>
      </c>
      <c r="E28" s="372"/>
      <c r="F28" s="207" t="s">
        <v>120</v>
      </c>
      <c r="G28" s="218">
        <v>0</v>
      </c>
      <c r="H28" s="218">
        <v>0</v>
      </c>
      <c r="I28" s="218">
        <v>0</v>
      </c>
      <c r="J28" s="218">
        <v>0</v>
      </c>
      <c r="K28" s="218">
        <v>0</v>
      </c>
      <c r="L28" s="218">
        <v>0</v>
      </c>
      <c r="M28" s="218">
        <v>0</v>
      </c>
      <c r="N28" s="218">
        <v>0</v>
      </c>
      <c r="O28" s="218">
        <v>0</v>
      </c>
      <c r="P28" s="218">
        <v>0</v>
      </c>
      <c r="Q28" s="218">
        <v>0</v>
      </c>
      <c r="R28" s="218">
        <v>0</v>
      </c>
      <c r="S28" s="218">
        <v>0</v>
      </c>
      <c r="T28" s="218">
        <v>0</v>
      </c>
      <c r="U28" s="218">
        <v>0</v>
      </c>
      <c r="V28" s="218">
        <v>0</v>
      </c>
      <c r="W28" s="218">
        <v>0</v>
      </c>
      <c r="X28" s="218">
        <v>0</v>
      </c>
      <c r="Y28" s="218">
        <v>0</v>
      </c>
      <c r="Z28" s="218">
        <v>0</v>
      </c>
      <c r="AA28" s="218">
        <v>0</v>
      </c>
      <c r="AB28" s="218">
        <v>0</v>
      </c>
      <c r="AC28" s="218">
        <v>0</v>
      </c>
      <c r="AD28" s="218">
        <v>0</v>
      </c>
      <c r="AE28" s="218">
        <v>0</v>
      </c>
      <c r="AF28" s="218">
        <v>0</v>
      </c>
      <c r="AG28" s="218">
        <v>0</v>
      </c>
      <c r="AH28" s="218">
        <v>0</v>
      </c>
      <c r="AI28" s="218">
        <v>0</v>
      </c>
      <c r="AJ28" s="218">
        <v>0</v>
      </c>
      <c r="AK28" s="218">
        <v>0</v>
      </c>
      <c r="AL28" s="218">
        <v>0</v>
      </c>
      <c r="AM28" s="218">
        <v>0</v>
      </c>
      <c r="AN28" s="218">
        <v>0</v>
      </c>
      <c r="AO28" s="218">
        <v>0</v>
      </c>
      <c r="AP28" s="332" t="s">
        <v>367</v>
      </c>
    </row>
    <row r="29" spans="1:52" ht="15" customHeight="1" x14ac:dyDescent="0.25">
      <c r="A29" s="255" t="s">
        <v>11</v>
      </c>
      <c r="B29" s="256">
        <f>'Proposta Empresa'!B13</f>
        <v>0.02</v>
      </c>
      <c r="D29" s="373"/>
      <c r="E29" s="374"/>
      <c r="F29" s="223" t="s">
        <v>58</v>
      </c>
      <c r="G29" s="219">
        <f t="shared" ref="G29:AO29" si="7">G18*G28</f>
        <v>0</v>
      </c>
      <c r="H29" s="219">
        <f t="shared" si="7"/>
        <v>0</v>
      </c>
      <c r="I29" s="219">
        <f t="shared" si="7"/>
        <v>0</v>
      </c>
      <c r="J29" s="219">
        <f t="shared" si="7"/>
        <v>0</v>
      </c>
      <c r="K29" s="219">
        <f t="shared" si="7"/>
        <v>0</v>
      </c>
      <c r="L29" s="219">
        <f t="shared" si="7"/>
        <v>0</v>
      </c>
      <c r="M29" s="219">
        <f t="shared" si="7"/>
        <v>0</v>
      </c>
      <c r="N29" s="219">
        <f t="shared" si="7"/>
        <v>0</v>
      </c>
      <c r="O29" s="219">
        <f t="shared" si="7"/>
        <v>0</v>
      </c>
      <c r="P29" s="219">
        <f t="shared" si="7"/>
        <v>0</v>
      </c>
      <c r="Q29" s="219">
        <f t="shared" si="7"/>
        <v>0</v>
      </c>
      <c r="R29" s="219">
        <f t="shared" si="7"/>
        <v>0</v>
      </c>
      <c r="S29" s="219">
        <f t="shared" si="7"/>
        <v>0</v>
      </c>
      <c r="T29" s="219">
        <f t="shared" si="7"/>
        <v>0</v>
      </c>
      <c r="U29" s="219">
        <f t="shared" si="7"/>
        <v>0</v>
      </c>
      <c r="V29" s="219">
        <f t="shared" si="7"/>
        <v>0</v>
      </c>
      <c r="W29" s="219">
        <f t="shared" si="7"/>
        <v>0</v>
      </c>
      <c r="X29" s="219">
        <f t="shared" si="7"/>
        <v>0</v>
      </c>
      <c r="Y29" s="219">
        <f t="shared" si="7"/>
        <v>0</v>
      </c>
      <c r="Z29" s="219">
        <f t="shared" si="7"/>
        <v>0</v>
      </c>
      <c r="AA29" s="219">
        <f t="shared" si="7"/>
        <v>0</v>
      </c>
      <c r="AB29" s="219">
        <f t="shared" si="7"/>
        <v>0</v>
      </c>
      <c r="AC29" s="219">
        <f t="shared" si="7"/>
        <v>0</v>
      </c>
      <c r="AD29" s="219">
        <f t="shared" si="7"/>
        <v>0</v>
      </c>
      <c r="AE29" s="219">
        <f t="shared" si="7"/>
        <v>0</v>
      </c>
      <c r="AF29" s="219">
        <f t="shared" si="7"/>
        <v>0</v>
      </c>
      <c r="AG29" s="219">
        <f t="shared" si="7"/>
        <v>0</v>
      </c>
      <c r="AH29" s="219">
        <f t="shared" si="7"/>
        <v>0</v>
      </c>
      <c r="AI29" s="219">
        <f t="shared" si="7"/>
        <v>0</v>
      </c>
      <c r="AJ29" s="219">
        <f t="shared" si="7"/>
        <v>0</v>
      </c>
      <c r="AK29" s="219">
        <f t="shared" si="7"/>
        <v>0</v>
      </c>
      <c r="AL29" s="219">
        <f t="shared" si="7"/>
        <v>0</v>
      </c>
      <c r="AM29" s="219">
        <f t="shared" si="7"/>
        <v>0</v>
      </c>
      <c r="AN29" s="219">
        <f t="shared" si="7"/>
        <v>0</v>
      </c>
      <c r="AO29" s="219">
        <f t="shared" si="7"/>
        <v>0</v>
      </c>
      <c r="AP29" s="332" t="s">
        <v>362</v>
      </c>
    </row>
    <row r="30" spans="1:52" ht="15" customHeight="1" x14ac:dyDescent="0.25">
      <c r="A30" s="255" t="s">
        <v>12</v>
      </c>
      <c r="B30" s="256">
        <f>'Proposta Empresa'!B14</f>
        <v>6.0000000000000001E-3</v>
      </c>
      <c r="D30" s="363" t="s">
        <v>293</v>
      </c>
      <c r="E30" s="399">
        <v>0.2</v>
      </c>
      <c r="F30" s="207" t="s">
        <v>120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8">
        <v>0</v>
      </c>
      <c r="W30" s="218">
        <v>0</v>
      </c>
      <c r="X30" s="218">
        <v>0</v>
      </c>
      <c r="Y30" s="218">
        <v>0</v>
      </c>
      <c r="Z30" s="218">
        <v>0</v>
      </c>
      <c r="AA30" s="218">
        <v>0</v>
      </c>
      <c r="AB30" s="218">
        <v>0</v>
      </c>
      <c r="AC30" s="218">
        <v>0</v>
      </c>
      <c r="AD30" s="218">
        <v>0</v>
      </c>
      <c r="AE30" s="218">
        <v>0</v>
      </c>
      <c r="AF30" s="218">
        <v>0</v>
      </c>
      <c r="AG30" s="218">
        <v>0</v>
      </c>
      <c r="AH30" s="218">
        <v>0</v>
      </c>
      <c r="AI30" s="218">
        <v>0</v>
      </c>
      <c r="AJ30" s="218">
        <v>0</v>
      </c>
      <c r="AK30" s="218">
        <v>0</v>
      </c>
      <c r="AL30" s="218">
        <v>0</v>
      </c>
      <c r="AM30" s="218">
        <v>0</v>
      </c>
      <c r="AN30" s="218">
        <v>0</v>
      </c>
      <c r="AO30" s="218">
        <v>0</v>
      </c>
      <c r="AP30" s="332" t="s">
        <v>367</v>
      </c>
    </row>
    <row r="31" spans="1:52" ht="15" customHeight="1" x14ac:dyDescent="0.25">
      <c r="A31" s="213"/>
      <c r="B31" s="213"/>
      <c r="D31" s="364"/>
      <c r="E31" s="400"/>
      <c r="F31" s="223" t="s">
        <v>58</v>
      </c>
      <c r="G31" s="219">
        <f>G18*G30*$E30</f>
        <v>0</v>
      </c>
      <c r="H31" s="219">
        <f>H18*H30*$E30</f>
        <v>0</v>
      </c>
      <c r="I31" s="219">
        <f t="shared" ref="I31:AO31" si="8">I18*I30*$E30</f>
        <v>0</v>
      </c>
      <c r="J31" s="219">
        <f t="shared" si="8"/>
        <v>0</v>
      </c>
      <c r="K31" s="219">
        <f t="shared" si="8"/>
        <v>0</v>
      </c>
      <c r="L31" s="219">
        <f t="shared" si="8"/>
        <v>0</v>
      </c>
      <c r="M31" s="219">
        <f t="shared" si="8"/>
        <v>0</v>
      </c>
      <c r="N31" s="219">
        <f t="shared" si="8"/>
        <v>0</v>
      </c>
      <c r="O31" s="219">
        <f t="shared" si="8"/>
        <v>0</v>
      </c>
      <c r="P31" s="219">
        <f t="shared" si="8"/>
        <v>0</v>
      </c>
      <c r="Q31" s="219">
        <f t="shared" si="8"/>
        <v>0</v>
      </c>
      <c r="R31" s="219">
        <f t="shared" si="8"/>
        <v>0</v>
      </c>
      <c r="S31" s="219">
        <f t="shared" si="8"/>
        <v>0</v>
      </c>
      <c r="T31" s="219">
        <f t="shared" si="8"/>
        <v>0</v>
      </c>
      <c r="U31" s="219">
        <f t="shared" si="8"/>
        <v>0</v>
      </c>
      <c r="V31" s="219">
        <f t="shared" si="8"/>
        <v>0</v>
      </c>
      <c r="W31" s="219">
        <f t="shared" si="8"/>
        <v>0</v>
      </c>
      <c r="X31" s="219">
        <f t="shared" si="8"/>
        <v>0</v>
      </c>
      <c r="Y31" s="219">
        <f t="shared" si="8"/>
        <v>0</v>
      </c>
      <c r="Z31" s="219">
        <f t="shared" si="8"/>
        <v>0</v>
      </c>
      <c r="AA31" s="219">
        <f t="shared" si="8"/>
        <v>0</v>
      </c>
      <c r="AB31" s="219">
        <f t="shared" si="8"/>
        <v>0</v>
      </c>
      <c r="AC31" s="219">
        <f t="shared" si="8"/>
        <v>0</v>
      </c>
      <c r="AD31" s="219">
        <f t="shared" si="8"/>
        <v>0</v>
      </c>
      <c r="AE31" s="219">
        <f t="shared" si="8"/>
        <v>0</v>
      </c>
      <c r="AF31" s="219">
        <f t="shared" si="8"/>
        <v>0</v>
      </c>
      <c r="AG31" s="219">
        <f t="shared" si="8"/>
        <v>0</v>
      </c>
      <c r="AH31" s="219">
        <f t="shared" si="8"/>
        <v>0</v>
      </c>
      <c r="AI31" s="219">
        <f t="shared" si="8"/>
        <v>0</v>
      </c>
      <c r="AJ31" s="219">
        <f t="shared" si="8"/>
        <v>0</v>
      </c>
      <c r="AK31" s="219">
        <f t="shared" si="8"/>
        <v>0</v>
      </c>
      <c r="AL31" s="219">
        <f t="shared" si="8"/>
        <v>0</v>
      </c>
      <c r="AM31" s="219">
        <f t="shared" si="8"/>
        <v>0</v>
      </c>
      <c r="AN31" s="219">
        <f t="shared" si="8"/>
        <v>0</v>
      </c>
      <c r="AO31" s="219">
        <f t="shared" si="8"/>
        <v>0</v>
      </c>
      <c r="AP31" s="332" t="s">
        <v>362</v>
      </c>
    </row>
    <row r="32" spans="1:52" s="213" customFormat="1" ht="15" customHeight="1" x14ac:dyDescent="0.25">
      <c r="A32" s="209" t="s">
        <v>152</v>
      </c>
      <c r="B32" s="208"/>
      <c r="D32" s="363" t="s">
        <v>222</v>
      </c>
      <c r="E32" s="361">
        <v>4.5</v>
      </c>
      <c r="F32" s="207" t="s">
        <v>120</v>
      </c>
      <c r="G32" s="218"/>
      <c r="H32" s="218"/>
      <c r="I32" s="218"/>
      <c r="J32" s="218"/>
      <c r="K32" s="218">
        <v>0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0</v>
      </c>
      <c r="S32" s="218">
        <v>0</v>
      </c>
      <c r="T32" s="218">
        <v>0</v>
      </c>
      <c r="U32" s="218">
        <v>0</v>
      </c>
      <c r="V32" s="218">
        <v>0</v>
      </c>
      <c r="W32" s="218">
        <v>0</v>
      </c>
      <c r="X32" s="218">
        <v>0</v>
      </c>
      <c r="Y32" s="218">
        <v>0</v>
      </c>
      <c r="Z32" s="218">
        <v>0</v>
      </c>
      <c r="AA32" s="218">
        <v>0</v>
      </c>
      <c r="AB32" s="218">
        <v>0</v>
      </c>
      <c r="AC32" s="218">
        <v>0</v>
      </c>
      <c r="AD32" s="218">
        <v>0</v>
      </c>
      <c r="AE32" s="218">
        <v>0</v>
      </c>
      <c r="AF32" s="218">
        <v>0</v>
      </c>
      <c r="AG32" s="218">
        <v>0</v>
      </c>
      <c r="AH32" s="218">
        <v>0</v>
      </c>
      <c r="AI32" s="218">
        <v>0</v>
      </c>
      <c r="AJ32" s="218">
        <v>0</v>
      </c>
      <c r="AK32" s="218">
        <v>0</v>
      </c>
      <c r="AL32" s="218">
        <v>0</v>
      </c>
      <c r="AM32" s="218">
        <v>0</v>
      </c>
      <c r="AN32" s="218">
        <v>0</v>
      </c>
      <c r="AO32" s="218">
        <v>0</v>
      </c>
      <c r="AP32" s="331" t="s">
        <v>364</v>
      </c>
    </row>
    <row r="33" spans="1:42" s="213" customFormat="1" ht="15" customHeight="1" x14ac:dyDescent="0.25">
      <c r="A33" s="257" t="str">
        <f>'Proposta Empresa'!A17</f>
        <v>PIS</v>
      </c>
      <c r="B33" s="256">
        <f>'Proposta Empresa'!B17</f>
        <v>1.6500000000000001E-2</v>
      </c>
      <c r="D33" s="364"/>
      <c r="E33" s="362"/>
      <c r="F33" s="223" t="s">
        <v>58</v>
      </c>
      <c r="G33" s="219">
        <f>$E32*G32</f>
        <v>0</v>
      </c>
      <c r="H33" s="219">
        <f t="shared" ref="H33:AO33" si="9">$E32*H32</f>
        <v>0</v>
      </c>
      <c r="I33" s="219">
        <f t="shared" si="9"/>
        <v>0</v>
      </c>
      <c r="J33" s="219">
        <f t="shared" si="9"/>
        <v>0</v>
      </c>
      <c r="K33" s="219">
        <f t="shared" si="9"/>
        <v>0</v>
      </c>
      <c r="L33" s="219">
        <f t="shared" si="9"/>
        <v>0</v>
      </c>
      <c r="M33" s="219">
        <f t="shared" si="9"/>
        <v>0</v>
      </c>
      <c r="N33" s="219">
        <f t="shared" si="9"/>
        <v>0</v>
      </c>
      <c r="O33" s="219">
        <f t="shared" si="9"/>
        <v>0</v>
      </c>
      <c r="P33" s="219">
        <f t="shared" si="9"/>
        <v>0</v>
      </c>
      <c r="Q33" s="219">
        <f t="shared" si="9"/>
        <v>0</v>
      </c>
      <c r="R33" s="219">
        <f t="shared" si="9"/>
        <v>0</v>
      </c>
      <c r="S33" s="219">
        <f t="shared" si="9"/>
        <v>0</v>
      </c>
      <c r="T33" s="219">
        <f t="shared" si="9"/>
        <v>0</v>
      </c>
      <c r="U33" s="219">
        <f t="shared" si="9"/>
        <v>0</v>
      </c>
      <c r="V33" s="219">
        <f t="shared" si="9"/>
        <v>0</v>
      </c>
      <c r="W33" s="219">
        <f t="shared" si="9"/>
        <v>0</v>
      </c>
      <c r="X33" s="219">
        <f t="shared" si="9"/>
        <v>0</v>
      </c>
      <c r="Y33" s="219">
        <f t="shared" si="9"/>
        <v>0</v>
      </c>
      <c r="Z33" s="219">
        <f t="shared" si="9"/>
        <v>0</v>
      </c>
      <c r="AA33" s="219">
        <f t="shared" si="9"/>
        <v>0</v>
      </c>
      <c r="AB33" s="219">
        <f t="shared" si="9"/>
        <v>0</v>
      </c>
      <c r="AC33" s="219">
        <f t="shared" si="9"/>
        <v>0</v>
      </c>
      <c r="AD33" s="219">
        <f t="shared" si="9"/>
        <v>0</v>
      </c>
      <c r="AE33" s="219">
        <f t="shared" si="9"/>
        <v>0</v>
      </c>
      <c r="AF33" s="219">
        <f t="shared" si="9"/>
        <v>0</v>
      </c>
      <c r="AG33" s="219">
        <f t="shared" si="9"/>
        <v>0</v>
      </c>
      <c r="AH33" s="219">
        <f t="shared" si="9"/>
        <v>0</v>
      </c>
      <c r="AI33" s="219">
        <f t="shared" si="9"/>
        <v>0</v>
      </c>
      <c r="AJ33" s="219">
        <f t="shared" si="9"/>
        <v>0</v>
      </c>
      <c r="AK33" s="219">
        <f t="shared" si="9"/>
        <v>0</v>
      </c>
      <c r="AL33" s="219">
        <f t="shared" si="9"/>
        <v>0</v>
      </c>
      <c r="AM33" s="219">
        <f t="shared" si="9"/>
        <v>0</v>
      </c>
      <c r="AN33" s="219">
        <f t="shared" si="9"/>
        <v>0</v>
      </c>
      <c r="AO33" s="219">
        <f t="shared" si="9"/>
        <v>0</v>
      </c>
      <c r="AP33" s="331" t="s">
        <v>364</v>
      </c>
    </row>
    <row r="34" spans="1:42" s="213" customFormat="1" ht="15" customHeight="1" x14ac:dyDescent="0.25">
      <c r="A34" s="257" t="str">
        <f>'Proposta Empresa'!A18</f>
        <v>COFINS</v>
      </c>
      <c r="B34" s="256">
        <f>'Proposta Empresa'!B18</f>
        <v>7.5999999999999998E-2</v>
      </c>
      <c r="D34" s="375" t="s">
        <v>223</v>
      </c>
      <c r="E34" s="376"/>
      <c r="F34" s="207" t="s">
        <v>120</v>
      </c>
      <c r="G34" s="218">
        <v>22</v>
      </c>
      <c r="H34" s="218">
        <v>22</v>
      </c>
      <c r="I34" s="218">
        <v>22</v>
      </c>
      <c r="J34" s="218">
        <v>22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8">
        <v>0</v>
      </c>
      <c r="Y34" s="218">
        <v>0</v>
      </c>
      <c r="Z34" s="218">
        <v>0</v>
      </c>
      <c r="AA34" s="218">
        <v>0</v>
      </c>
      <c r="AB34" s="218">
        <v>0</v>
      </c>
      <c r="AC34" s="218">
        <v>0</v>
      </c>
      <c r="AD34" s="218">
        <v>0</v>
      </c>
      <c r="AE34" s="218">
        <v>0</v>
      </c>
      <c r="AF34" s="218">
        <v>0</v>
      </c>
      <c r="AG34" s="218">
        <v>0</v>
      </c>
      <c r="AH34" s="218">
        <v>0</v>
      </c>
      <c r="AI34" s="218">
        <v>0</v>
      </c>
      <c r="AJ34" s="218">
        <v>0</v>
      </c>
      <c r="AK34" s="218">
        <v>0</v>
      </c>
      <c r="AL34" s="218">
        <v>0</v>
      </c>
      <c r="AM34" s="218">
        <v>0</v>
      </c>
      <c r="AN34" s="218">
        <v>0</v>
      </c>
      <c r="AO34" s="218">
        <v>0</v>
      </c>
      <c r="AP34" s="331" t="s">
        <v>366</v>
      </c>
    </row>
    <row r="35" spans="1:42" s="213" customFormat="1" ht="15" customHeight="1" x14ac:dyDescent="0.25">
      <c r="A35" s="257" t="s">
        <v>347</v>
      </c>
      <c r="B35" s="256">
        <f>'Proposta Empresa'!B19</f>
        <v>0.05</v>
      </c>
      <c r="D35" s="377"/>
      <c r="E35" s="378"/>
      <c r="F35" s="207" t="s">
        <v>121</v>
      </c>
      <c r="G35" s="217">
        <v>25.07</v>
      </c>
      <c r="H35" s="217">
        <v>25.07</v>
      </c>
      <c r="I35" s="217">
        <v>25.07</v>
      </c>
      <c r="J35" s="217">
        <v>25.07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332" t="s">
        <v>362</v>
      </c>
    </row>
    <row r="36" spans="1:42" s="213" customFormat="1" ht="15" customHeight="1" x14ac:dyDescent="0.25">
      <c r="D36" s="377"/>
      <c r="E36" s="378"/>
      <c r="F36" s="317" t="s">
        <v>349</v>
      </c>
      <c r="G36" s="320">
        <v>0.05</v>
      </c>
      <c r="H36" s="320">
        <v>0.05</v>
      </c>
      <c r="I36" s="320">
        <v>0.05</v>
      </c>
      <c r="J36" s="320">
        <v>0.05</v>
      </c>
      <c r="K36" s="320">
        <v>0.2</v>
      </c>
      <c r="L36" s="320">
        <v>0.2</v>
      </c>
      <c r="M36" s="320">
        <v>0.2</v>
      </c>
      <c r="N36" s="320">
        <v>0.2</v>
      </c>
      <c r="O36" s="320">
        <v>0.2</v>
      </c>
      <c r="P36" s="320">
        <v>0.2</v>
      </c>
      <c r="Q36" s="320">
        <v>0.2</v>
      </c>
      <c r="R36" s="320">
        <v>0.2</v>
      </c>
      <c r="S36" s="320">
        <v>0.2</v>
      </c>
      <c r="T36" s="320">
        <v>0.2</v>
      </c>
      <c r="U36" s="320">
        <v>0.2</v>
      </c>
      <c r="V36" s="320">
        <v>0.2</v>
      </c>
      <c r="W36" s="320">
        <v>0.2</v>
      </c>
      <c r="X36" s="320">
        <v>0.2</v>
      </c>
      <c r="Y36" s="320">
        <v>0.2</v>
      </c>
      <c r="Z36" s="320">
        <v>0.2</v>
      </c>
      <c r="AA36" s="320">
        <v>0.2</v>
      </c>
      <c r="AB36" s="320">
        <v>0.2</v>
      </c>
      <c r="AC36" s="320">
        <v>0.2</v>
      </c>
      <c r="AD36" s="320">
        <v>0.2</v>
      </c>
      <c r="AE36" s="320">
        <v>0.2</v>
      </c>
      <c r="AF36" s="320">
        <v>0.2</v>
      </c>
      <c r="AG36" s="320">
        <v>0.2</v>
      </c>
      <c r="AH36" s="320">
        <v>0.2</v>
      </c>
      <c r="AI36" s="320">
        <v>0.2</v>
      </c>
      <c r="AJ36" s="320">
        <v>0.2</v>
      </c>
      <c r="AK36" s="320">
        <v>0.2</v>
      </c>
      <c r="AL36" s="320">
        <v>0.2</v>
      </c>
      <c r="AM36" s="320">
        <v>0.2</v>
      </c>
      <c r="AN36" s="320">
        <v>0.2</v>
      </c>
      <c r="AO36" s="320">
        <v>0.2</v>
      </c>
      <c r="AP36" s="332" t="s">
        <v>362</v>
      </c>
    </row>
    <row r="37" spans="1:42" s="213" customFormat="1" ht="15" customHeight="1" x14ac:dyDescent="0.25">
      <c r="A37" s="209" t="s">
        <v>325</v>
      </c>
      <c r="D37" s="379"/>
      <c r="E37" s="380"/>
      <c r="F37" s="223" t="s">
        <v>58</v>
      </c>
      <c r="G37" s="219">
        <f t="shared" ref="G37:AO37" si="10">G34*G35</f>
        <v>551.54</v>
      </c>
      <c r="H37" s="219">
        <f t="shared" si="10"/>
        <v>551.54</v>
      </c>
      <c r="I37" s="219">
        <f t="shared" si="10"/>
        <v>551.54</v>
      </c>
      <c r="J37" s="219">
        <f t="shared" si="10"/>
        <v>551.54</v>
      </c>
      <c r="K37" s="219">
        <f t="shared" si="10"/>
        <v>0</v>
      </c>
      <c r="L37" s="219">
        <f t="shared" si="10"/>
        <v>0</v>
      </c>
      <c r="M37" s="219">
        <f t="shared" si="10"/>
        <v>0</v>
      </c>
      <c r="N37" s="219">
        <f t="shared" si="10"/>
        <v>0</v>
      </c>
      <c r="O37" s="219">
        <f t="shared" si="10"/>
        <v>0</v>
      </c>
      <c r="P37" s="219">
        <f t="shared" si="10"/>
        <v>0</v>
      </c>
      <c r="Q37" s="219">
        <f t="shared" si="10"/>
        <v>0</v>
      </c>
      <c r="R37" s="219">
        <f t="shared" si="10"/>
        <v>0</v>
      </c>
      <c r="S37" s="219">
        <f t="shared" si="10"/>
        <v>0</v>
      </c>
      <c r="T37" s="219">
        <f t="shared" si="10"/>
        <v>0</v>
      </c>
      <c r="U37" s="219">
        <f t="shared" si="10"/>
        <v>0</v>
      </c>
      <c r="V37" s="219">
        <f t="shared" si="10"/>
        <v>0</v>
      </c>
      <c r="W37" s="219">
        <f t="shared" si="10"/>
        <v>0</v>
      </c>
      <c r="X37" s="219">
        <f t="shared" si="10"/>
        <v>0</v>
      </c>
      <c r="Y37" s="219">
        <f t="shared" si="10"/>
        <v>0</v>
      </c>
      <c r="Z37" s="219">
        <f t="shared" si="10"/>
        <v>0</v>
      </c>
      <c r="AA37" s="219">
        <f t="shared" si="10"/>
        <v>0</v>
      </c>
      <c r="AB37" s="219">
        <f t="shared" si="10"/>
        <v>0</v>
      </c>
      <c r="AC37" s="219">
        <f t="shared" si="10"/>
        <v>0</v>
      </c>
      <c r="AD37" s="219">
        <f t="shared" si="10"/>
        <v>0</v>
      </c>
      <c r="AE37" s="219">
        <f t="shared" si="10"/>
        <v>0</v>
      </c>
      <c r="AF37" s="219">
        <f t="shared" si="10"/>
        <v>0</v>
      </c>
      <c r="AG37" s="219">
        <f t="shared" si="10"/>
        <v>0</v>
      </c>
      <c r="AH37" s="219">
        <f t="shared" si="10"/>
        <v>0</v>
      </c>
      <c r="AI37" s="219">
        <f t="shared" si="10"/>
        <v>0</v>
      </c>
      <c r="AJ37" s="219">
        <f t="shared" si="10"/>
        <v>0</v>
      </c>
      <c r="AK37" s="219">
        <f t="shared" si="10"/>
        <v>0</v>
      </c>
      <c r="AL37" s="219">
        <f t="shared" si="10"/>
        <v>0</v>
      </c>
      <c r="AM37" s="219">
        <f t="shared" si="10"/>
        <v>0</v>
      </c>
      <c r="AN37" s="219">
        <f t="shared" si="10"/>
        <v>0</v>
      </c>
      <c r="AO37" s="219">
        <f t="shared" si="10"/>
        <v>0</v>
      </c>
      <c r="AP37" s="332" t="s">
        <v>362</v>
      </c>
    </row>
    <row r="38" spans="1:42" s="213" customFormat="1" ht="15" customHeight="1" x14ac:dyDescent="0.25">
      <c r="A38" s="255" t="s">
        <v>327</v>
      </c>
      <c r="B38" s="256">
        <f>'Proposta Empresa'!B23</f>
        <v>0</v>
      </c>
      <c r="D38" s="393" t="s">
        <v>224</v>
      </c>
      <c r="E38" s="394"/>
      <c r="F38" s="223" t="s">
        <v>120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331" t="s">
        <v>364</v>
      </c>
    </row>
    <row r="39" spans="1:42" s="213" customFormat="1" ht="15" customHeight="1" x14ac:dyDescent="0.25">
      <c r="D39" s="395"/>
      <c r="E39" s="396"/>
      <c r="F39" s="223" t="s">
        <v>121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0</v>
      </c>
      <c r="AC39" s="217">
        <v>0</v>
      </c>
      <c r="AD39" s="217">
        <v>0</v>
      </c>
      <c r="AE39" s="217">
        <v>0</v>
      </c>
      <c r="AF39" s="217">
        <v>0</v>
      </c>
      <c r="AG39" s="217">
        <v>0</v>
      </c>
      <c r="AH39" s="217">
        <v>0</v>
      </c>
      <c r="AI39" s="217">
        <v>0</v>
      </c>
      <c r="AJ39" s="217">
        <v>0</v>
      </c>
      <c r="AK39" s="217">
        <v>0</v>
      </c>
      <c r="AL39" s="217">
        <v>0</v>
      </c>
      <c r="AM39" s="217">
        <v>0</v>
      </c>
      <c r="AN39" s="217">
        <v>0</v>
      </c>
      <c r="AO39" s="217">
        <v>0</v>
      </c>
      <c r="AP39" s="331" t="s">
        <v>364</v>
      </c>
    </row>
    <row r="40" spans="1:42" s="213" customFormat="1" ht="15" customHeight="1" x14ac:dyDescent="0.25">
      <c r="A40" s="258" t="s">
        <v>271</v>
      </c>
      <c r="B40" s="259"/>
      <c r="D40" s="395"/>
      <c r="E40" s="396"/>
      <c r="F40" s="223" t="s">
        <v>122</v>
      </c>
      <c r="G40" s="219">
        <f t="shared" ref="G40:AO40" si="11">G39*G38</f>
        <v>0</v>
      </c>
      <c r="H40" s="219">
        <f t="shared" si="11"/>
        <v>0</v>
      </c>
      <c r="I40" s="219">
        <f t="shared" si="11"/>
        <v>0</v>
      </c>
      <c r="J40" s="219">
        <f t="shared" si="11"/>
        <v>0</v>
      </c>
      <c r="K40" s="219">
        <f t="shared" si="11"/>
        <v>0</v>
      </c>
      <c r="L40" s="219">
        <f t="shared" si="11"/>
        <v>0</v>
      </c>
      <c r="M40" s="219">
        <f t="shared" si="11"/>
        <v>0</v>
      </c>
      <c r="N40" s="219">
        <f t="shared" si="11"/>
        <v>0</v>
      </c>
      <c r="O40" s="219">
        <f t="shared" si="11"/>
        <v>0</v>
      </c>
      <c r="P40" s="219">
        <f t="shared" si="11"/>
        <v>0</v>
      </c>
      <c r="Q40" s="219">
        <f t="shared" si="11"/>
        <v>0</v>
      </c>
      <c r="R40" s="219">
        <f t="shared" si="11"/>
        <v>0</v>
      </c>
      <c r="S40" s="219">
        <f t="shared" si="11"/>
        <v>0</v>
      </c>
      <c r="T40" s="219">
        <f t="shared" si="11"/>
        <v>0</v>
      </c>
      <c r="U40" s="219">
        <f t="shared" si="11"/>
        <v>0</v>
      </c>
      <c r="V40" s="219">
        <f t="shared" si="11"/>
        <v>0</v>
      </c>
      <c r="W40" s="219">
        <f t="shared" si="11"/>
        <v>0</v>
      </c>
      <c r="X40" s="219">
        <f t="shared" si="11"/>
        <v>0</v>
      </c>
      <c r="Y40" s="219">
        <f t="shared" si="11"/>
        <v>0</v>
      </c>
      <c r="Z40" s="219">
        <f t="shared" si="11"/>
        <v>0</v>
      </c>
      <c r="AA40" s="219">
        <f t="shared" si="11"/>
        <v>0</v>
      </c>
      <c r="AB40" s="219">
        <f t="shared" si="11"/>
        <v>0</v>
      </c>
      <c r="AC40" s="219">
        <f t="shared" si="11"/>
        <v>0</v>
      </c>
      <c r="AD40" s="219">
        <f t="shared" si="11"/>
        <v>0</v>
      </c>
      <c r="AE40" s="219">
        <f t="shared" si="11"/>
        <v>0</v>
      </c>
      <c r="AF40" s="219">
        <f t="shared" si="11"/>
        <v>0</v>
      </c>
      <c r="AG40" s="219">
        <f t="shared" si="11"/>
        <v>0</v>
      </c>
      <c r="AH40" s="219">
        <f t="shared" si="11"/>
        <v>0</v>
      </c>
      <c r="AI40" s="219">
        <f t="shared" si="11"/>
        <v>0</v>
      </c>
      <c r="AJ40" s="219">
        <f t="shared" si="11"/>
        <v>0</v>
      </c>
      <c r="AK40" s="219">
        <f t="shared" si="11"/>
        <v>0</v>
      </c>
      <c r="AL40" s="219">
        <f t="shared" si="11"/>
        <v>0</v>
      </c>
      <c r="AM40" s="219">
        <f t="shared" si="11"/>
        <v>0</v>
      </c>
      <c r="AN40" s="219">
        <f t="shared" si="11"/>
        <v>0</v>
      </c>
      <c r="AO40" s="219">
        <f t="shared" si="11"/>
        <v>0</v>
      </c>
      <c r="AP40" s="331" t="s">
        <v>364</v>
      </c>
    </row>
    <row r="41" spans="1:42" s="213" customFormat="1" ht="15" customHeight="1" x14ac:dyDescent="0.25">
      <c r="D41" s="397"/>
      <c r="E41" s="398"/>
      <c r="F41" s="223" t="s">
        <v>58</v>
      </c>
      <c r="G41" s="219">
        <f t="shared" ref="G41:AO41" si="12">G40/$B$8</f>
        <v>0</v>
      </c>
      <c r="H41" s="219">
        <f t="shared" si="12"/>
        <v>0</v>
      </c>
      <c r="I41" s="219">
        <f t="shared" si="12"/>
        <v>0</v>
      </c>
      <c r="J41" s="219">
        <f t="shared" si="12"/>
        <v>0</v>
      </c>
      <c r="K41" s="219">
        <f t="shared" si="12"/>
        <v>0</v>
      </c>
      <c r="L41" s="219">
        <f t="shared" si="12"/>
        <v>0</v>
      </c>
      <c r="M41" s="219">
        <f t="shared" si="12"/>
        <v>0</v>
      </c>
      <c r="N41" s="219">
        <f t="shared" si="12"/>
        <v>0</v>
      </c>
      <c r="O41" s="219">
        <f t="shared" si="12"/>
        <v>0</v>
      </c>
      <c r="P41" s="219">
        <f t="shared" si="12"/>
        <v>0</v>
      </c>
      <c r="Q41" s="219">
        <f t="shared" si="12"/>
        <v>0</v>
      </c>
      <c r="R41" s="219">
        <f t="shared" si="12"/>
        <v>0</v>
      </c>
      <c r="S41" s="219">
        <f t="shared" si="12"/>
        <v>0</v>
      </c>
      <c r="T41" s="219">
        <f t="shared" si="12"/>
        <v>0</v>
      </c>
      <c r="U41" s="219">
        <f t="shared" si="12"/>
        <v>0</v>
      </c>
      <c r="V41" s="219">
        <f t="shared" si="12"/>
        <v>0</v>
      </c>
      <c r="W41" s="219">
        <f t="shared" si="12"/>
        <v>0</v>
      </c>
      <c r="X41" s="219">
        <f t="shared" si="12"/>
        <v>0</v>
      </c>
      <c r="Y41" s="219">
        <f t="shared" si="12"/>
        <v>0</v>
      </c>
      <c r="Z41" s="219">
        <f t="shared" si="12"/>
        <v>0</v>
      </c>
      <c r="AA41" s="219">
        <f t="shared" si="12"/>
        <v>0</v>
      </c>
      <c r="AB41" s="219">
        <f t="shared" si="12"/>
        <v>0</v>
      </c>
      <c r="AC41" s="219">
        <f t="shared" si="12"/>
        <v>0</v>
      </c>
      <c r="AD41" s="219">
        <f t="shared" si="12"/>
        <v>0</v>
      </c>
      <c r="AE41" s="219">
        <f t="shared" si="12"/>
        <v>0</v>
      </c>
      <c r="AF41" s="219">
        <f t="shared" si="12"/>
        <v>0</v>
      </c>
      <c r="AG41" s="219">
        <f t="shared" si="12"/>
        <v>0</v>
      </c>
      <c r="AH41" s="219">
        <f t="shared" si="12"/>
        <v>0</v>
      </c>
      <c r="AI41" s="219">
        <f t="shared" si="12"/>
        <v>0</v>
      </c>
      <c r="AJ41" s="219">
        <f t="shared" si="12"/>
        <v>0</v>
      </c>
      <c r="AK41" s="219">
        <f t="shared" si="12"/>
        <v>0</v>
      </c>
      <c r="AL41" s="219">
        <f t="shared" si="12"/>
        <v>0</v>
      </c>
      <c r="AM41" s="219">
        <f t="shared" si="12"/>
        <v>0</v>
      </c>
      <c r="AN41" s="219">
        <f t="shared" si="12"/>
        <v>0</v>
      </c>
      <c r="AO41" s="219">
        <f t="shared" si="12"/>
        <v>0</v>
      </c>
      <c r="AP41" s="331" t="s">
        <v>364</v>
      </c>
    </row>
    <row r="42" spans="1:42" s="213" customFormat="1" ht="15" customHeight="1" x14ac:dyDescent="0.25">
      <c r="A42" s="251" t="s">
        <v>229</v>
      </c>
      <c r="B42" s="252">
        <f>SUM(G14:AO14)</f>
        <v>5</v>
      </c>
      <c r="D42" s="383" t="s">
        <v>369</v>
      </c>
      <c r="E42" s="361">
        <v>912.6</v>
      </c>
      <c r="F42" s="207" t="s">
        <v>120</v>
      </c>
      <c r="G42" s="218">
        <v>1</v>
      </c>
      <c r="H42" s="218">
        <v>1</v>
      </c>
      <c r="I42" s="218">
        <v>1</v>
      </c>
      <c r="J42" s="218">
        <v>1</v>
      </c>
      <c r="K42" s="218">
        <v>0</v>
      </c>
      <c r="L42" s="218">
        <v>0</v>
      </c>
      <c r="M42" s="218">
        <v>0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8">
        <v>0</v>
      </c>
      <c r="AG42" s="218">
        <v>0</v>
      </c>
      <c r="AH42" s="218">
        <v>0</v>
      </c>
      <c r="AI42" s="218">
        <v>0</v>
      </c>
      <c r="AJ42" s="218">
        <v>0</v>
      </c>
      <c r="AK42" s="218">
        <v>0</v>
      </c>
      <c r="AL42" s="218">
        <v>0</v>
      </c>
      <c r="AM42" s="218">
        <v>0</v>
      </c>
      <c r="AN42" s="218">
        <v>0</v>
      </c>
      <c r="AO42" s="218">
        <v>0</v>
      </c>
      <c r="AP42" s="332" t="s">
        <v>362</v>
      </c>
    </row>
    <row r="43" spans="1:42" s="213" customFormat="1" ht="22.5" customHeight="1" x14ac:dyDescent="0.25">
      <c r="A43" s="251" t="s">
        <v>267</v>
      </c>
      <c r="B43" s="253">
        <f>SUM(G58:AO58)</f>
        <v>94437.844043999998</v>
      </c>
      <c r="D43" s="384"/>
      <c r="E43" s="362"/>
      <c r="F43" s="223" t="s">
        <v>58</v>
      </c>
      <c r="G43" s="219">
        <v>912.6</v>
      </c>
      <c r="H43" s="219">
        <v>912.6</v>
      </c>
      <c r="I43" s="219">
        <v>912.6</v>
      </c>
      <c r="J43" s="219">
        <v>912.6</v>
      </c>
      <c r="K43" s="219">
        <f t="shared" ref="K43:AO43" si="13">$E42*K42</f>
        <v>0</v>
      </c>
      <c r="L43" s="219">
        <f t="shared" si="13"/>
        <v>0</v>
      </c>
      <c r="M43" s="219">
        <f t="shared" si="13"/>
        <v>0</v>
      </c>
      <c r="N43" s="219">
        <f t="shared" si="13"/>
        <v>0</v>
      </c>
      <c r="O43" s="219">
        <f t="shared" si="13"/>
        <v>0</v>
      </c>
      <c r="P43" s="219">
        <f t="shared" si="13"/>
        <v>0</v>
      </c>
      <c r="Q43" s="219">
        <f t="shared" si="13"/>
        <v>0</v>
      </c>
      <c r="R43" s="219">
        <f t="shared" si="13"/>
        <v>0</v>
      </c>
      <c r="S43" s="219">
        <f t="shared" si="13"/>
        <v>0</v>
      </c>
      <c r="T43" s="219">
        <f t="shared" si="13"/>
        <v>0</v>
      </c>
      <c r="U43" s="219">
        <f t="shared" si="13"/>
        <v>0</v>
      </c>
      <c r="V43" s="219">
        <f t="shared" si="13"/>
        <v>0</v>
      </c>
      <c r="W43" s="219">
        <f t="shared" si="13"/>
        <v>0</v>
      </c>
      <c r="X43" s="219">
        <f t="shared" si="13"/>
        <v>0</v>
      </c>
      <c r="Y43" s="219">
        <f t="shared" si="13"/>
        <v>0</v>
      </c>
      <c r="Z43" s="219">
        <f t="shared" si="13"/>
        <v>0</v>
      </c>
      <c r="AA43" s="219">
        <f t="shared" si="13"/>
        <v>0</v>
      </c>
      <c r="AB43" s="219">
        <f t="shared" si="13"/>
        <v>0</v>
      </c>
      <c r="AC43" s="219">
        <f t="shared" si="13"/>
        <v>0</v>
      </c>
      <c r="AD43" s="219">
        <f t="shared" si="13"/>
        <v>0</v>
      </c>
      <c r="AE43" s="219">
        <f t="shared" si="13"/>
        <v>0</v>
      </c>
      <c r="AF43" s="219">
        <f t="shared" si="13"/>
        <v>0</v>
      </c>
      <c r="AG43" s="219">
        <f t="shared" si="13"/>
        <v>0</v>
      </c>
      <c r="AH43" s="219">
        <f t="shared" si="13"/>
        <v>0</v>
      </c>
      <c r="AI43" s="219">
        <f t="shared" si="13"/>
        <v>0</v>
      </c>
      <c r="AJ43" s="219">
        <f t="shared" si="13"/>
        <v>0</v>
      </c>
      <c r="AK43" s="219">
        <f t="shared" si="13"/>
        <v>0</v>
      </c>
      <c r="AL43" s="219">
        <f t="shared" si="13"/>
        <v>0</v>
      </c>
      <c r="AM43" s="219">
        <f t="shared" si="13"/>
        <v>0</v>
      </c>
      <c r="AN43" s="219">
        <f t="shared" si="13"/>
        <v>0</v>
      </c>
      <c r="AO43" s="219">
        <f t="shared" si="13"/>
        <v>0</v>
      </c>
      <c r="AP43" s="332" t="s">
        <v>362</v>
      </c>
    </row>
    <row r="44" spans="1:42" s="213" customFormat="1" ht="15" customHeight="1" x14ac:dyDescent="0.25">
      <c r="A44" s="251" t="s">
        <v>270</v>
      </c>
      <c r="B44" s="254">
        <f>'Proposta Empresa'!B29</f>
        <v>0</v>
      </c>
      <c r="D44" s="383" t="s">
        <v>370</v>
      </c>
      <c r="E44" s="361">
        <v>255.16</v>
      </c>
      <c r="F44" s="207" t="s">
        <v>120</v>
      </c>
      <c r="G44" s="218">
        <v>1</v>
      </c>
      <c r="H44" s="218">
        <v>1</v>
      </c>
      <c r="I44" s="218">
        <v>1</v>
      </c>
      <c r="J44" s="218">
        <v>1</v>
      </c>
      <c r="K44" s="218">
        <v>0</v>
      </c>
      <c r="L44" s="218">
        <v>0</v>
      </c>
      <c r="M44" s="218">
        <v>0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218">
        <v>0</v>
      </c>
      <c r="AI44" s="218">
        <v>0</v>
      </c>
      <c r="AJ44" s="218">
        <v>0</v>
      </c>
      <c r="AK44" s="218">
        <v>0</v>
      </c>
      <c r="AL44" s="218">
        <v>0</v>
      </c>
      <c r="AM44" s="218">
        <v>0</v>
      </c>
      <c r="AN44" s="218">
        <v>0</v>
      </c>
      <c r="AO44" s="218">
        <v>0</v>
      </c>
      <c r="AP44" s="332" t="s">
        <v>362</v>
      </c>
    </row>
    <row r="45" spans="1:42" s="213" customFormat="1" ht="15" customHeight="1" x14ac:dyDescent="0.25">
      <c r="A45" s="251" t="s">
        <v>268</v>
      </c>
      <c r="B45" s="254">
        <f>B43+B44</f>
        <v>94437.844043999998</v>
      </c>
      <c r="D45" s="384"/>
      <c r="E45" s="362"/>
      <c r="F45" s="223" t="s">
        <v>58</v>
      </c>
      <c r="G45" s="219">
        <f t="shared" ref="G45:AO45" si="14">$E44*G44</f>
        <v>255.16</v>
      </c>
      <c r="H45" s="219">
        <f t="shared" si="14"/>
        <v>255.16</v>
      </c>
      <c r="I45" s="219">
        <f t="shared" si="14"/>
        <v>255.16</v>
      </c>
      <c r="J45" s="219">
        <f t="shared" si="14"/>
        <v>255.16</v>
      </c>
      <c r="K45" s="219">
        <f t="shared" si="14"/>
        <v>0</v>
      </c>
      <c r="L45" s="219">
        <f t="shared" si="14"/>
        <v>0</v>
      </c>
      <c r="M45" s="219">
        <f t="shared" si="14"/>
        <v>0</v>
      </c>
      <c r="N45" s="219">
        <f t="shared" si="14"/>
        <v>0</v>
      </c>
      <c r="O45" s="219">
        <f t="shared" si="14"/>
        <v>0</v>
      </c>
      <c r="P45" s="219">
        <f t="shared" si="14"/>
        <v>0</v>
      </c>
      <c r="Q45" s="219">
        <f t="shared" si="14"/>
        <v>0</v>
      </c>
      <c r="R45" s="219">
        <f t="shared" si="14"/>
        <v>0</v>
      </c>
      <c r="S45" s="219">
        <f t="shared" si="14"/>
        <v>0</v>
      </c>
      <c r="T45" s="219">
        <f t="shared" si="14"/>
        <v>0</v>
      </c>
      <c r="U45" s="219">
        <f t="shared" si="14"/>
        <v>0</v>
      </c>
      <c r="V45" s="219">
        <f t="shared" si="14"/>
        <v>0</v>
      </c>
      <c r="W45" s="219">
        <f t="shared" si="14"/>
        <v>0</v>
      </c>
      <c r="X45" s="219">
        <f t="shared" si="14"/>
        <v>0</v>
      </c>
      <c r="Y45" s="219">
        <f t="shared" si="14"/>
        <v>0</v>
      </c>
      <c r="Z45" s="219">
        <f t="shared" si="14"/>
        <v>0</v>
      </c>
      <c r="AA45" s="219">
        <f t="shared" si="14"/>
        <v>0</v>
      </c>
      <c r="AB45" s="219">
        <f t="shared" si="14"/>
        <v>0</v>
      </c>
      <c r="AC45" s="219">
        <f t="shared" si="14"/>
        <v>0</v>
      </c>
      <c r="AD45" s="219">
        <f t="shared" si="14"/>
        <v>0</v>
      </c>
      <c r="AE45" s="219">
        <f t="shared" si="14"/>
        <v>0</v>
      </c>
      <c r="AF45" s="219">
        <f t="shared" si="14"/>
        <v>0</v>
      </c>
      <c r="AG45" s="219">
        <f t="shared" si="14"/>
        <v>0</v>
      </c>
      <c r="AH45" s="219">
        <f t="shared" si="14"/>
        <v>0</v>
      </c>
      <c r="AI45" s="219">
        <f t="shared" si="14"/>
        <v>0</v>
      </c>
      <c r="AJ45" s="219">
        <f t="shared" si="14"/>
        <v>0</v>
      </c>
      <c r="AK45" s="219">
        <f t="shared" si="14"/>
        <v>0</v>
      </c>
      <c r="AL45" s="219">
        <f t="shared" si="14"/>
        <v>0</v>
      </c>
      <c r="AM45" s="219">
        <f t="shared" si="14"/>
        <v>0</v>
      </c>
      <c r="AN45" s="219">
        <f t="shared" si="14"/>
        <v>0</v>
      </c>
      <c r="AO45" s="219">
        <f t="shared" si="14"/>
        <v>0</v>
      </c>
      <c r="AP45" s="332" t="s">
        <v>362</v>
      </c>
    </row>
    <row r="46" spans="1:42" s="213" customFormat="1" ht="15" customHeight="1" x14ac:dyDescent="0.25">
      <c r="A46" s="251" t="s">
        <v>269</v>
      </c>
      <c r="B46" s="253">
        <f>B45*B8</f>
        <v>1133254.1285279999</v>
      </c>
      <c r="D46" s="383" t="s">
        <v>343</v>
      </c>
      <c r="E46" s="361">
        <v>0</v>
      </c>
      <c r="F46" s="207" t="s">
        <v>120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0</v>
      </c>
      <c r="N46" s="218">
        <v>0</v>
      </c>
      <c r="O46" s="218">
        <v>0</v>
      </c>
      <c r="P46" s="218">
        <v>0</v>
      </c>
      <c r="Q46" s="218">
        <v>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218">
        <v>0</v>
      </c>
      <c r="Y46" s="218">
        <v>0</v>
      </c>
      <c r="Z46" s="218">
        <v>0</v>
      </c>
      <c r="AA46" s="218">
        <v>0</v>
      </c>
      <c r="AB46" s="218">
        <v>0</v>
      </c>
      <c r="AC46" s="218">
        <v>0</v>
      </c>
      <c r="AD46" s="218">
        <v>0</v>
      </c>
      <c r="AE46" s="218">
        <v>0</v>
      </c>
      <c r="AF46" s="218">
        <v>0</v>
      </c>
      <c r="AG46" s="218">
        <v>0</v>
      </c>
      <c r="AH46" s="218">
        <v>0</v>
      </c>
      <c r="AI46" s="218">
        <v>0</v>
      </c>
      <c r="AJ46" s="218">
        <v>0</v>
      </c>
      <c r="AK46" s="218">
        <v>0</v>
      </c>
      <c r="AL46" s="218">
        <v>0</v>
      </c>
      <c r="AM46" s="218">
        <v>0</v>
      </c>
      <c r="AN46" s="218">
        <v>0</v>
      </c>
      <c r="AO46" s="218">
        <v>0</v>
      </c>
      <c r="AP46" s="331" t="s">
        <v>363</v>
      </c>
    </row>
    <row r="47" spans="1:42" s="213" customFormat="1" ht="15" customHeight="1" x14ac:dyDescent="0.25">
      <c r="A47" s="251"/>
      <c r="B47" s="254"/>
      <c r="D47" s="384"/>
      <c r="E47" s="362"/>
      <c r="F47" s="223" t="s">
        <v>58</v>
      </c>
      <c r="G47" s="219">
        <f t="shared" ref="G47:AO47" si="15">$E46*G46</f>
        <v>0</v>
      </c>
      <c r="H47" s="219">
        <f t="shared" si="15"/>
        <v>0</v>
      </c>
      <c r="I47" s="219">
        <f t="shared" si="15"/>
        <v>0</v>
      </c>
      <c r="J47" s="219">
        <f t="shared" si="15"/>
        <v>0</v>
      </c>
      <c r="K47" s="219">
        <f t="shared" si="15"/>
        <v>0</v>
      </c>
      <c r="L47" s="219">
        <f t="shared" si="15"/>
        <v>0</v>
      </c>
      <c r="M47" s="219">
        <f t="shared" si="15"/>
        <v>0</v>
      </c>
      <c r="N47" s="219">
        <f t="shared" si="15"/>
        <v>0</v>
      </c>
      <c r="O47" s="219">
        <f t="shared" si="15"/>
        <v>0</v>
      </c>
      <c r="P47" s="219">
        <f t="shared" si="15"/>
        <v>0</v>
      </c>
      <c r="Q47" s="219">
        <f t="shared" si="15"/>
        <v>0</v>
      </c>
      <c r="R47" s="219">
        <f t="shared" si="15"/>
        <v>0</v>
      </c>
      <c r="S47" s="219">
        <f t="shared" si="15"/>
        <v>0</v>
      </c>
      <c r="T47" s="219">
        <f t="shared" si="15"/>
        <v>0</v>
      </c>
      <c r="U47" s="219">
        <f t="shared" si="15"/>
        <v>0</v>
      </c>
      <c r="V47" s="219">
        <f t="shared" si="15"/>
        <v>0</v>
      </c>
      <c r="W47" s="219">
        <f t="shared" si="15"/>
        <v>0</v>
      </c>
      <c r="X47" s="219">
        <f t="shared" si="15"/>
        <v>0</v>
      </c>
      <c r="Y47" s="219">
        <f t="shared" si="15"/>
        <v>0</v>
      </c>
      <c r="Z47" s="219">
        <f t="shared" si="15"/>
        <v>0</v>
      </c>
      <c r="AA47" s="219">
        <f t="shared" si="15"/>
        <v>0</v>
      </c>
      <c r="AB47" s="219">
        <f t="shared" si="15"/>
        <v>0</v>
      </c>
      <c r="AC47" s="219">
        <f t="shared" si="15"/>
        <v>0</v>
      </c>
      <c r="AD47" s="219">
        <f t="shared" si="15"/>
        <v>0</v>
      </c>
      <c r="AE47" s="219">
        <f t="shared" si="15"/>
        <v>0</v>
      </c>
      <c r="AF47" s="219">
        <f t="shared" si="15"/>
        <v>0</v>
      </c>
      <c r="AG47" s="219">
        <f t="shared" si="15"/>
        <v>0</v>
      </c>
      <c r="AH47" s="219">
        <f t="shared" si="15"/>
        <v>0</v>
      </c>
      <c r="AI47" s="219">
        <f t="shared" si="15"/>
        <v>0</v>
      </c>
      <c r="AJ47" s="219">
        <f t="shared" si="15"/>
        <v>0</v>
      </c>
      <c r="AK47" s="219">
        <f t="shared" si="15"/>
        <v>0</v>
      </c>
      <c r="AL47" s="219">
        <f t="shared" si="15"/>
        <v>0</v>
      </c>
      <c r="AM47" s="219">
        <f t="shared" si="15"/>
        <v>0</v>
      </c>
      <c r="AN47" s="219">
        <f t="shared" si="15"/>
        <v>0</v>
      </c>
      <c r="AO47" s="219">
        <f t="shared" si="15"/>
        <v>0</v>
      </c>
      <c r="AP47" s="331" t="s">
        <v>363</v>
      </c>
    </row>
    <row r="48" spans="1:42" s="213" customFormat="1" ht="15" customHeight="1" x14ac:dyDescent="0.25">
      <c r="A48" s="251"/>
      <c r="B48" s="254"/>
      <c r="D48" s="383" t="s">
        <v>343</v>
      </c>
      <c r="E48" s="361">
        <v>0</v>
      </c>
      <c r="F48" s="306" t="s">
        <v>120</v>
      </c>
      <c r="G48" s="218">
        <v>0</v>
      </c>
      <c r="H48" s="218">
        <v>0</v>
      </c>
      <c r="I48" s="218">
        <v>0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8">
        <v>0</v>
      </c>
      <c r="Q48" s="218">
        <v>0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F48" s="218">
        <v>0</v>
      </c>
      <c r="AG48" s="218">
        <v>0</v>
      </c>
      <c r="AH48" s="218">
        <v>0</v>
      </c>
      <c r="AI48" s="218">
        <v>0</v>
      </c>
      <c r="AJ48" s="218">
        <v>0</v>
      </c>
      <c r="AK48" s="218">
        <v>0</v>
      </c>
      <c r="AL48" s="218">
        <v>0</v>
      </c>
      <c r="AM48" s="218">
        <v>0</v>
      </c>
      <c r="AN48" s="218">
        <v>0</v>
      </c>
      <c r="AO48" s="218">
        <v>0</v>
      </c>
      <c r="AP48" s="331" t="s">
        <v>363</v>
      </c>
    </row>
    <row r="49" spans="1:42" s="213" customFormat="1" ht="15" customHeight="1" x14ac:dyDescent="0.25">
      <c r="A49" s="251"/>
      <c r="B49" s="254"/>
      <c r="D49" s="384"/>
      <c r="E49" s="362"/>
      <c r="F49" s="223" t="s">
        <v>58</v>
      </c>
      <c r="G49" s="219">
        <f t="shared" ref="G49:AO49" si="16">$E48*G48</f>
        <v>0</v>
      </c>
      <c r="H49" s="219">
        <f t="shared" si="16"/>
        <v>0</v>
      </c>
      <c r="I49" s="219">
        <f t="shared" si="16"/>
        <v>0</v>
      </c>
      <c r="J49" s="219">
        <f t="shared" si="16"/>
        <v>0</v>
      </c>
      <c r="K49" s="219">
        <f t="shared" si="16"/>
        <v>0</v>
      </c>
      <c r="L49" s="219">
        <f t="shared" si="16"/>
        <v>0</v>
      </c>
      <c r="M49" s="219">
        <f t="shared" si="16"/>
        <v>0</v>
      </c>
      <c r="N49" s="219">
        <f t="shared" si="16"/>
        <v>0</v>
      </c>
      <c r="O49" s="219">
        <f t="shared" si="16"/>
        <v>0</v>
      </c>
      <c r="P49" s="219">
        <f t="shared" si="16"/>
        <v>0</v>
      </c>
      <c r="Q49" s="219">
        <f t="shared" si="16"/>
        <v>0</v>
      </c>
      <c r="R49" s="219">
        <f t="shared" si="16"/>
        <v>0</v>
      </c>
      <c r="S49" s="219">
        <f t="shared" si="16"/>
        <v>0</v>
      </c>
      <c r="T49" s="219">
        <f t="shared" si="16"/>
        <v>0</v>
      </c>
      <c r="U49" s="219">
        <f t="shared" si="16"/>
        <v>0</v>
      </c>
      <c r="V49" s="219">
        <f t="shared" si="16"/>
        <v>0</v>
      </c>
      <c r="W49" s="219">
        <f t="shared" si="16"/>
        <v>0</v>
      </c>
      <c r="X49" s="219">
        <f t="shared" si="16"/>
        <v>0</v>
      </c>
      <c r="Y49" s="219">
        <f t="shared" si="16"/>
        <v>0</v>
      </c>
      <c r="Z49" s="219">
        <f t="shared" si="16"/>
        <v>0</v>
      </c>
      <c r="AA49" s="219">
        <f t="shared" si="16"/>
        <v>0</v>
      </c>
      <c r="AB49" s="219">
        <f t="shared" si="16"/>
        <v>0</v>
      </c>
      <c r="AC49" s="219">
        <f t="shared" si="16"/>
        <v>0</v>
      </c>
      <c r="AD49" s="219">
        <f t="shared" si="16"/>
        <v>0</v>
      </c>
      <c r="AE49" s="219">
        <f t="shared" si="16"/>
        <v>0</v>
      </c>
      <c r="AF49" s="219">
        <f t="shared" si="16"/>
        <v>0</v>
      </c>
      <c r="AG49" s="219">
        <f t="shared" si="16"/>
        <v>0</v>
      </c>
      <c r="AH49" s="219">
        <f t="shared" si="16"/>
        <v>0</v>
      </c>
      <c r="AI49" s="219">
        <f t="shared" si="16"/>
        <v>0</v>
      </c>
      <c r="AJ49" s="219">
        <f t="shared" si="16"/>
        <v>0</v>
      </c>
      <c r="AK49" s="219">
        <f t="shared" si="16"/>
        <v>0</v>
      </c>
      <c r="AL49" s="219">
        <f t="shared" si="16"/>
        <v>0</v>
      </c>
      <c r="AM49" s="219">
        <f t="shared" si="16"/>
        <v>0</v>
      </c>
      <c r="AN49" s="219">
        <f t="shared" si="16"/>
        <v>0</v>
      </c>
      <c r="AO49" s="219">
        <f t="shared" si="16"/>
        <v>0</v>
      </c>
      <c r="AP49" s="331" t="s">
        <v>363</v>
      </c>
    </row>
    <row r="50" spans="1:42" s="213" customFormat="1" ht="15" customHeight="1" x14ac:dyDescent="0.25">
      <c r="A50" s="251"/>
      <c r="B50" s="254"/>
      <c r="D50" s="350" t="str">
        <f>'Proposta Empresa'!E10</f>
        <v>Outros custos ou benefícios da CCT</v>
      </c>
      <c r="E50" s="387">
        <f>'Proposta Empresa'!F10</f>
        <v>0</v>
      </c>
      <c r="F50" s="306" t="s">
        <v>120</v>
      </c>
      <c r="G50" s="313">
        <f>'Proposta Empresa'!H10</f>
        <v>2</v>
      </c>
      <c r="H50" s="313">
        <f>'Proposta Empresa'!I10</f>
        <v>1</v>
      </c>
      <c r="I50" s="313">
        <f>'Proposta Empresa'!J10</f>
        <v>1</v>
      </c>
      <c r="J50" s="313">
        <f>'Proposta Empresa'!K10</f>
        <v>1</v>
      </c>
      <c r="K50" s="313">
        <f>'Proposta Empresa'!L10</f>
        <v>0</v>
      </c>
      <c r="L50" s="313">
        <f>'Proposta Empresa'!M10</f>
        <v>0</v>
      </c>
      <c r="M50" s="313">
        <f>'Proposta Empresa'!N10</f>
        <v>0</v>
      </c>
      <c r="N50" s="313">
        <f>'Proposta Empresa'!O10</f>
        <v>0</v>
      </c>
      <c r="O50" s="313">
        <f>'Proposta Empresa'!P10</f>
        <v>0</v>
      </c>
      <c r="P50" s="313">
        <f>'Proposta Empresa'!Q10</f>
        <v>0</v>
      </c>
      <c r="Q50" s="313">
        <f>'Proposta Empresa'!R10</f>
        <v>0</v>
      </c>
      <c r="R50" s="313">
        <f>'Proposta Empresa'!S10</f>
        <v>0</v>
      </c>
      <c r="S50" s="313">
        <f>'Proposta Empresa'!T10</f>
        <v>0</v>
      </c>
      <c r="T50" s="313">
        <f>'Proposta Empresa'!U10</f>
        <v>0</v>
      </c>
      <c r="U50" s="313">
        <f>'Proposta Empresa'!V10</f>
        <v>0</v>
      </c>
      <c r="V50" s="313">
        <f>'Proposta Empresa'!W10</f>
        <v>0</v>
      </c>
      <c r="W50" s="313">
        <f>'Proposta Empresa'!X10</f>
        <v>0</v>
      </c>
      <c r="X50" s="313">
        <f>'Proposta Empresa'!Y10</f>
        <v>0</v>
      </c>
      <c r="Y50" s="313">
        <f>'Proposta Empresa'!Z10</f>
        <v>0</v>
      </c>
      <c r="Z50" s="313">
        <f>'Proposta Empresa'!AA10</f>
        <v>0</v>
      </c>
      <c r="AA50" s="313">
        <f>'Proposta Empresa'!AB10</f>
        <v>0</v>
      </c>
      <c r="AB50" s="313">
        <f>'Proposta Empresa'!AC10</f>
        <v>0</v>
      </c>
      <c r="AC50" s="313">
        <f>'Proposta Empresa'!AD10</f>
        <v>0</v>
      </c>
      <c r="AD50" s="313">
        <f>'Proposta Empresa'!AE10</f>
        <v>0</v>
      </c>
      <c r="AE50" s="313">
        <f>'Proposta Empresa'!AF10</f>
        <v>0</v>
      </c>
      <c r="AF50" s="313">
        <f>'Proposta Empresa'!AG10</f>
        <v>0</v>
      </c>
      <c r="AG50" s="313">
        <f>'Proposta Empresa'!AH10</f>
        <v>0</v>
      </c>
      <c r="AH50" s="313">
        <f>'Proposta Empresa'!AI10</f>
        <v>0</v>
      </c>
      <c r="AI50" s="313">
        <f>'Proposta Empresa'!AJ10</f>
        <v>0</v>
      </c>
      <c r="AJ50" s="313">
        <f>'Proposta Empresa'!AK10</f>
        <v>0</v>
      </c>
      <c r="AK50" s="313">
        <f>'Proposta Empresa'!AL10</f>
        <v>0</v>
      </c>
      <c r="AL50" s="313">
        <f>'Proposta Empresa'!AM10</f>
        <v>0</v>
      </c>
      <c r="AM50" s="313">
        <f>'Proposta Empresa'!AN10</f>
        <v>0</v>
      </c>
      <c r="AN50" s="313">
        <f>'Proposta Empresa'!AO10</f>
        <v>0</v>
      </c>
      <c r="AO50" s="313">
        <f>'Proposta Empresa'!AP10</f>
        <v>0</v>
      </c>
      <c r="AP50" s="331" t="s">
        <v>363</v>
      </c>
    </row>
    <row r="51" spans="1:42" s="213" customFormat="1" ht="15" customHeight="1" x14ac:dyDescent="0.25">
      <c r="A51" s="251"/>
      <c r="B51" s="254"/>
      <c r="D51" s="351"/>
      <c r="E51" s="388"/>
      <c r="F51" s="223" t="s">
        <v>58</v>
      </c>
      <c r="G51" s="219">
        <f>'Proposta Empresa'!H11</f>
        <v>0</v>
      </c>
      <c r="H51" s="219">
        <f>'Proposta Empresa'!I11</f>
        <v>0</v>
      </c>
      <c r="I51" s="219">
        <f>'Proposta Empresa'!J11</f>
        <v>0</v>
      </c>
      <c r="J51" s="219">
        <f>'Proposta Empresa'!K11</f>
        <v>0</v>
      </c>
      <c r="K51" s="219">
        <f>'Proposta Empresa'!L11</f>
        <v>0</v>
      </c>
      <c r="L51" s="219">
        <f>'Proposta Empresa'!M11</f>
        <v>0</v>
      </c>
      <c r="M51" s="219">
        <f>'Proposta Empresa'!N11</f>
        <v>0</v>
      </c>
      <c r="N51" s="219">
        <f>'Proposta Empresa'!O11</f>
        <v>0</v>
      </c>
      <c r="O51" s="219">
        <f>'Proposta Empresa'!P11</f>
        <v>0</v>
      </c>
      <c r="P51" s="219">
        <f>'Proposta Empresa'!Q11</f>
        <v>0</v>
      </c>
      <c r="Q51" s="219">
        <f>'Proposta Empresa'!R11</f>
        <v>0</v>
      </c>
      <c r="R51" s="219">
        <f>'Proposta Empresa'!S11</f>
        <v>0</v>
      </c>
      <c r="S51" s="219">
        <f>'Proposta Empresa'!T11</f>
        <v>0</v>
      </c>
      <c r="T51" s="219">
        <f>'Proposta Empresa'!U11</f>
        <v>0</v>
      </c>
      <c r="U51" s="219">
        <f>'Proposta Empresa'!V11</f>
        <v>0</v>
      </c>
      <c r="V51" s="219">
        <f>'Proposta Empresa'!W11</f>
        <v>0</v>
      </c>
      <c r="W51" s="219">
        <f>'Proposta Empresa'!X11</f>
        <v>0</v>
      </c>
      <c r="X51" s="219">
        <f>'Proposta Empresa'!Y11</f>
        <v>0</v>
      </c>
      <c r="Y51" s="219">
        <f>'Proposta Empresa'!Z11</f>
        <v>0</v>
      </c>
      <c r="Z51" s="219">
        <f>'Proposta Empresa'!AA11</f>
        <v>0</v>
      </c>
      <c r="AA51" s="219">
        <f>'Proposta Empresa'!AB11</f>
        <v>0</v>
      </c>
      <c r="AB51" s="219">
        <f>'Proposta Empresa'!AC11</f>
        <v>0</v>
      </c>
      <c r="AC51" s="219">
        <f>'Proposta Empresa'!AD11</f>
        <v>0</v>
      </c>
      <c r="AD51" s="219">
        <f>'Proposta Empresa'!AE11</f>
        <v>0</v>
      </c>
      <c r="AE51" s="219">
        <f>'Proposta Empresa'!AF11</f>
        <v>0</v>
      </c>
      <c r="AF51" s="219">
        <f>'Proposta Empresa'!AG11</f>
        <v>0</v>
      </c>
      <c r="AG51" s="219">
        <f>'Proposta Empresa'!AH11</f>
        <v>0</v>
      </c>
      <c r="AH51" s="219">
        <f>'Proposta Empresa'!AI11</f>
        <v>0</v>
      </c>
      <c r="AI51" s="219">
        <f>'Proposta Empresa'!AJ11</f>
        <v>0</v>
      </c>
      <c r="AJ51" s="219">
        <f>'Proposta Empresa'!AK11</f>
        <v>0</v>
      </c>
      <c r="AK51" s="219">
        <f>'Proposta Empresa'!AL11</f>
        <v>0</v>
      </c>
      <c r="AL51" s="219">
        <f>'Proposta Empresa'!AM11</f>
        <v>0</v>
      </c>
      <c r="AM51" s="219">
        <f>'Proposta Empresa'!AN11</f>
        <v>0</v>
      </c>
      <c r="AN51" s="219">
        <f>'Proposta Empresa'!AO11</f>
        <v>0</v>
      </c>
      <c r="AO51" s="219">
        <f>'Proposta Empresa'!AP11</f>
        <v>0</v>
      </c>
      <c r="AP51" s="331" t="s">
        <v>363</v>
      </c>
    </row>
    <row r="52" spans="1:42" s="213" customFormat="1" ht="15" customHeight="1" x14ac:dyDescent="0.25">
      <c r="A52" s="251"/>
      <c r="B52" s="254"/>
      <c r="D52" s="350" t="str">
        <f>'Proposta Empresa'!E12</f>
        <v>Outros custos ou benefícios da CCT</v>
      </c>
      <c r="E52" s="387">
        <f>'Proposta Empresa'!F12</f>
        <v>0</v>
      </c>
      <c r="F52" s="306" t="s">
        <v>120</v>
      </c>
      <c r="G52" s="313">
        <f>'Proposta Empresa'!H12</f>
        <v>2</v>
      </c>
      <c r="H52" s="313">
        <f>'Proposta Empresa'!I12</f>
        <v>1</v>
      </c>
      <c r="I52" s="313">
        <f>'Proposta Empresa'!J12</f>
        <v>1</v>
      </c>
      <c r="J52" s="313">
        <f>'Proposta Empresa'!K12</f>
        <v>1</v>
      </c>
      <c r="K52" s="313">
        <f>'Proposta Empresa'!L12</f>
        <v>0</v>
      </c>
      <c r="L52" s="313">
        <f>'Proposta Empresa'!M12</f>
        <v>0</v>
      </c>
      <c r="M52" s="313">
        <f>'Proposta Empresa'!N12</f>
        <v>0</v>
      </c>
      <c r="N52" s="313">
        <f>'Proposta Empresa'!O12</f>
        <v>0</v>
      </c>
      <c r="O52" s="313">
        <f>'Proposta Empresa'!P12</f>
        <v>0</v>
      </c>
      <c r="P52" s="313">
        <f>'Proposta Empresa'!Q12</f>
        <v>0</v>
      </c>
      <c r="Q52" s="313">
        <f>'Proposta Empresa'!R12</f>
        <v>0</v>
      </c>
      <c r="R52" s="313">
        <f>'Proposta Empresa'!S12</f>
        <v>0</v>
      </c>
      <c r="S52" s="313">
        <f>'Proposta Empresa'!T12</f>
        <v>0</v>
      </c>
      <c r="T52" s="313">
        <f>'Proposta Empresa'!U12</f>
        <v>0</v>
      </c>
      <c r="U52" s="313">
        <f>'Proposta Empresa'!V12</f>
        <v>0</v>
      </c>
      <c r="V52" s="313">
        <f>'Proposta Empresa'!W12</f>
        <v>0</v>
      </c>
      <c r="W52" s="313">
        <f>'Proposta Empresa'!X12</f>
        <v>0</v>
      </c>
      <c r="X52" s="313">
        <f>'Proposta Empresa'!Y12</f>
        <v>0</v>
      </c>
      <c r="Y52" s="313">
        <f>'Proposta Empresa'!Z12</f>
        <v>0</v>
      </c>
      <c r="Z52" s="313">
        <f>'Proposta Empresa'!AA12</f>
        <v>0</v>
      </c>
      <c r="AA52" s="313">
        <f>'Proposta Empresa'!AB12</f>
        <v>0</v>
      </c>
      <c r="AB52" s="313">
        <f>'Proposta Empresa'!AC12</f>
        <v>0</v>
      </c>
      <c r="AC52" s="313">
        <f>'Proposta Empresa'!AD12</f>
        <v>0</v>
      </c>
      <c r="AD52" s="313">
        <f>'Proposta Empresa'!AE12</f>
        <v>0</v>
      </c>
      <c r="AE52" s="313">
        <f>'Proposta Empresa'!AF12</f>
        <v>0</v>
      </c>
      <c r="AF52" s="313">
        <f>'Proposta Empresa'!AG12</f>
        <v>0</v>
      </c>
      <c r="AG52" s="313">
        <f>'Proposta Empresa'!AH12</f>
        <v>0</v>
      </c>
      <c r="AH52" s="313">
        <f>'Proposta Empresa'!AI12</f>
        <v>0</v>
      </c>
      <c r="AI52" s="313">
        <f>'Proposta Empresa'!AJ12</f>
        <v>0</v>
      </c>
      <c r="AJ52" s="313">
        <f>'Proposta Empresa'!AK12</f>
        <v>0</v>
      </c>
      <c r="AK52" s="313">
        <f>'Proposta Empresa'!AL12</f>
        <v>0</v>
      </c>
      <c r="AL52" s="313">
        <f>'Proposta Empresa'!AM12</f>
        <v>0</v>
      </c>
      <c r="AM52" s="313">
        <f>'Proposta Empresa'!AN12</f>
        <v>0</v>
      </c>
      <c r="AN52" s="313">
        <f>'Proposta Empresa'!AO12</f>
        <v>0</v>
      </c>
      <c r="AO52" s="313">
        <f>'Proposta Empresa'!AP12</f>
        <v>0</v>
      </c>
      <c r="AP52" s="331" t="s">
        <v>363</v>
      </c>
    </row>
    <row r="53" spans="1:42" s="213" customFormat="1" ht="15" customHeight="1" x14ac:dyDescent="0.25">
      <c r="D53" s="351"/>
      <c r="E53" s="388"/>
      <c r="F53" s="223" t="s">
        <v>58</v>
      </c>
      <c r="G53" s="219">
        <f>'Proposta Empresa'!H13</f>
        <v>0</v>
      </c>
      <c r="H53" s="219">
        <f>'Proposta Empresa'!I13</f>
        <v>0</v>
      </c>
      <c r="I53" s="219">
        <f>'Proposta Empresa'!J13</f>
        <v>0</v>
      </c>
      <c r="J53" s="219">
        <f>'Proposta Empresa'!K13</f>
        <v>0</v>
      </c>
      <c r="K53" s="219">
        <f>'Proposta Empresa'!L13</f>
        <v>0</v>
      </c>
      <c r="L53" s="219">
        <f>'Proposta Empresa'!M13</f>
        <v>0</v>
      </c>
      <c r="M53" s="219">
        <f>'Proposta Empresa'!N13</f>
        <v>0</v>
      </c>
      <c r="N53" s="219">
        <f>'Proposta Empresa'!O13</f>
        <v>0</v>
      </c>
      <c r="O53" s="219">
        <f>'Proposta Empresa'!P13</f>
        <v>0</v>
      </c>
      <c r="P53" s="219">
        <f>'Proposta Empresa'!Q13</f>
        <v>0</v>
      </c>
      <c r="Q53" s="219">
        <f>'Proposta Empresa'!R13</f>
        <v>0</v>
      </c>
      <c r="R53" s="219">
        <f>'Proposta Empresa'!S13</f>
        <v>0</v>
      </c>
      <c r="S53" s="219">
        <f>'Proposta Empresa'!T13</f>
        <v>0</v>
      </c>
      <c r="T53" s="219">
        <f>'Proposta Empresa'!U13</f>
        <v>0</v>
      </c>
      <c r="U53" s="219">
        <f>'Proposta Empresa'!V13</f>
        <v>0</v>
      </c>
      <c r="V53" s="219">
        <f>'Proposta Empresa'!W13</f>
        <v>0</v>
      </c>
      <c r="W53" s="219">
        <f>'Proposta Empresa'!X13</f>
        <v>0</v>
      </c>
      <c r="X53" s="219">
        <f>'Proposta Empresa'!Y13</f>
        <v>0</v>
      </c>
      <c r="Y53" s="219">
        <f>'Proposta Empresa'!Z13</f>
        <v>0</v>
      </c>
      <c r="Z53" s="219">
        <f>'Proposta Empresa'!AA13</f>
        <v>0</v>
      </c>
      <c r="AA53" s="219">
        <f>'Proposta Empresa'!AB13</f>
        <v>0</v>
      </c>
      <c r="AB53" s="219">
        <f>'Proposta Empresa'!AC13</f>
        <v>0</v>
      </c>
      <c r="AC53" s="219">
        <f>'Proposta Empresa'!AD13</f>
        <v>0</v>
      </c>
      <c r="AD53" s="219">
        <f>'Proposta Empresa'!AE13</f>
        <v>0</v>
      </c>
      <c r="AE53" s="219">
        <f>'Proposta Empresa'!AF13</f>
        <v>0</v>
      </c>
      <c r="AF53" s="219">
        <f>'Proposta Empresa'!AG13</f>
        <v>0</v>
      </c>
      <c r="AG53" s="219">
        <f>'Proposta Empresa'!AH13</f>
        <v>0</v>
      </c>
      <c r="AH53" s="219">
        <f>'Proposta Empresa'!AI13</f>
        <v>0</v>
      </c>
      <c r="AI53" s="219">
        <f>'Proposta Empresa'!AJ13</f>
        <v>0</v>
      </c>
      <c r="AJ53" s="219">
        <f>'Proposta Empresa'!AK13</f>
        <v>0</v>
      </c>
      <c r="AK53" s="219">
        <f>'Proposta Empresa'!AL13</f>
        <v>0</v>
      </c>
      <c r="AL53" s="219">
        <f>'Proposta Empresa'!AM13</f>
        <v>0</v>
      </c>
      <c r="AM53" s="219">
        <f>'Proposta Empresa'!AN13</f>
        <v>0</v>
      </c>
      <c r="AN53" s="219">
        <f>'Proposta Empresa'!AO13</f>
        <v>0</v>
      </c>
      <c r="AO53" s="219">
        <f>'Proposta Empresa'!AP13</f>
        <v>0</v>
      </c>
      <c r="AP53" s="331" t="s">
        <v>363</v>
      </c>
    </row>
    <row r="54" spans="1:42" s="213" customFormat="1" ht="15" customHeight="1" x14ac:dyDescent="0.25">
      <c r="D54" s="350" t="str">
        <f>'Proposta Empresa'!E14</f>
        <v>Outros custos ou benefícios da CCT</v>
      </c>
      <c r="E54" s="387">
        <f>'Proposta Empresa'!F14</f>
        <v>0</v>
      </c>
      <c r="F54" s="306" t="s">
        <v>120</v>
      </c>
      <c r="G54" s="313">
        <f>'Proposta Empresa'!H14</f>
        <v>2</v>
      </c>
      <c r="H54" s="313">
        <f>'Proposta Empresa'!I14</f>
        <v>1</v>
      </c>
      <c r="I54" s="313">
        <f>'Proposta Empresa'!J14</f>
        <v>1</v>
      </c>
      <c r="J54" s="313">
        <f>'Proposta Empresa'!K14</f>
        <v>1</v>
      </c>
      <c r="K54" s="313">
        <f>'Proposta Empresa'!L14</f>
        <v>0</v>
      </c>
      <c r="L54" s="313">
        <f>'Proposta Empresa'!M14</f>
        <v>0</v>
      </c>
      <c r="M54" s="313">
        <f>'Proposta Empresa'!N14</f>
        <v>0</v>
      </c>
      <c r="N54" s="313">
        <f>'Proposta Empresa'!O14</f>
        <v>0</v>
      </c>
      <c r="O54" s="313">
        <f>'Proposta Empresa'!P14</f>
        <v>0</v>
      </c>
      <c r="P54" s="313">
        <f>'Proposta Empresa'!Q14</f>
        <v>0</v>
      </c>
      <c r="Q54" s="313">
        <f>'Proposta Empresa'!R14</f>
        <v>0</v>
      </c>
      <c r="R54" s="313">
        <f>'Proposta Empresa'!S14</f>
        <v>0</v>
      </c>
      <c r="S54" s="313">
        <f>'Proposta Empresa'!T14</f>
        <v>0</v>
      </c>
      <c r="T54" s="313">
        <f>'Proposta Empresa'!U14</f>
        <v>0</v>
      </c>
      <c r="U54" s="313">
        <f>'Proposta Empresa'!V14</f>
        <v>0</v>
      </c>
      <c r="V54" s="313">
        <f>'Proposta Empresa'!W14</f>
        <v>0</v>
      </c>
      <c r="W54" s="313">
        <f>'Proposta Empresa'!X14</f>
        <v>0</v>
      </c>
      <c r="X54" s="313">
        <f>'Proposta Empresa'!Y14</f>
        <v>0</v>
      </c>
      <c r="Y54" s="313">
        <f>'Proposta Empresa'!Z14</f>
        <v>0</v>
      </c>
      <c r="Z54" s="313">
        <f>'Proposta Empresa'!AA14</f>
        <v>0</v>
      </c>
      <c r="AA54" s="313">
        <f>'Proposta Empresa'!AB14</f>
        <v>0</v>
      </c>
      <c r="AB54" s="313">
        <f>'Proposta Empresa'!AC14</f>
        <v>0</v>
      </c>
      <c r="AC54" s="313">
        <f>'Proposta Empresa'!AD14</f>
        <v>0</v>
      </c>
      <c r="AD54" s="313">
        <f>'Proposta Empresa'!AE14</f>
        <v>0</v>
      </c>
      <c r="AE54" s="313">
        <f>'Proposta Empresa'!AF14</f>
        <v>0</v>
      </c>
      <c r="AF54" s="313">
        <f>'Proposta Empresa'!AG14</f>
        <v>0</v>
      </c>
      <c r="AG54" s="313">
        <f>'Proposta Empresa'!AH14</f>
        <v>0</v>
      </c>
      <c r="AH54" s="313">
        <f>'Proposta Empresa'!AI14</f>
        <v>0</v>
      </c>
      <c r="AI54" s="313">
        <f>'Proposta Empresa'!AJ14</f>
        <v>0</v>
      </c>
      <c r="AJ54" s="313">
        <f>'Proposta Empresa'!AK14</f>
        <v>0</v>
      </c>
      <c r="AK54" s="313">
        <f>'Proposta Empresa'!AL14</f>
        <v>0</v>
      </c>
      <c r="AL54" s="313">
        <f>'Proposta Empresa'!AM14</f>
        <v>0</v>
      </c>
      <c r="AM54" s="313">
        <f>'Proposta Empresa'!AN14</f>
        <v>0</v>
      </c>
      <c r="AN54" s="313">
        <f>'Proposta Empresa'!AO14</f>
        <v>0</v>
      </c>
      <c r="AO54" s="313">
        <f>'Proposta Empresa'!AP14</f>
        <v>0</v>
      </c>
      <c r="AP54" s="331" t="s">
        <v>363</v>
      </c>
    </row>
    <row r="55" spans="1:42" s="213" customFormat="1" ht="15" customHeight="1" x14ac:dyDescent="0.25">
      <c r="D55" s="351"/>
      <c r="E55" s="388"/>
      <c r="F55" s="223" t="s">
        <v>58</v>
      </c>
      <c r="G55" s="219">
        <f>'Proposta Empresa'!H15</f>
        <v>0</v>
      </c>
      <c r="H55" s="219">
        <f>'Proposta Empresa'!I15</f>
        <v>0</v>
      </c>
      <c r="I55" s="219">
        <f>'Proposta Empresa'!J15</f>
        <v>0</v>
      </c>
      <c r="J55" s="219">
        <f>'Proposta Empresa'!K15</f>
        <v>0</v>
      </c>
      <c r="K55" s="219">
        <f>'Proposta Empresa'!L15</f>
        <v>0</v>
      </c>
      <c r="L55" s="219">
        <f>'Proposta Empresa'!M15</f>
        <v>0</v>
      </c>
      <c r="M55" s="219">
        <f>'Proposta Empresa'!N15</f>
        <v>0</v>
      </c>
      <c r="N55" s="219">
        <f>'Proposta Empresa'!O15</f>
        <v>0</v>
      </c>
      <c r="O55" s="219">
        <f>'Proposta Empresa'!P15</f>
        <v>0</v>
      </c>
      <c r="P55" s="219">
        <f>'Proposta Empresa'!Q15</f>
        <v>0</v>
      </c>
      <c r="Q55" s="219">
        <f>'Proposta Empresa'!R15</f>
        <v>0</v>
      </c>
      <c r="R55" s="219">
        <f>'Proposta Empresa'!S15</f>
        <v>0</v>
      </c>
      <c r="S55" s="219">
        <f>'Proposta Empresa'!T15</f>
        <v>0</v>
      </c>
      <c r="T55" s="219">
        <f>'Proposta Empresa'!U15</f>
        <v>0</v>
      </c>
      <c r="U55" s="219">
        <f>'Proposta Empresa'!V15</f>
        <v>0</v>
      </c>
      <c r="V55" s="219">
        <f>'Proposta Empresa'!W15</f>
        <v>0</v>
      </c>
      <c r="W55" s="219">
        <f>'Proposta Empresa'!X15</f>
        <v>0</v>
      </c>
      <c r="X55" s="219">
        <f>'Proposta Empresa'!Y15</f>
        <v>0</v>
      </c>
      <c r="Y55" s="219">
        <f>'Proposta Empresa'!Z15</f>
        <v>0</v>
      </c>
      <c r="Z55" s="219">
        <f>'Proposta Empresa'!AA15</f>
        <v>0</v>
      </c>
      <c r="AA55" s="219">
        <f>'Proposta Empresa'!AB15</f>
        <v>0</v>
      </c>
      <c r="AB55" s="219">
        <f>'Proposta Empresa'!AC15</f>
        <v>0</v>
      </c>
      <c r="AC55" s="219">
        <f>'Proposta Empresa'!AD15</f>
        <v>0</v>
      </c>
      <c r="AD55" s="219">
        <f>'Proposta Empresa'!AE15</f>
        <v>0</v>
      </c>
      <c r="AE55" s="219">
        <f>'Proposta Empresa'!AF15</f>
        <v>0</v>
      </c>
      <c r="AF55" s="219">
        <f>'Proposta Empresa'!AG15</f>
        <v>0</v>
      </c>
      <c r="AG55" s="219">
        <f>'Proposta Empresa'!AH15</f>
        <v>0</v>
      </c>
      <c r="AH55" s="219">
        <f>'Proposta Empresa'!AI15</f>
        <v>0</v>
      </c>
      <c r="AI55" s="219">
        <f>'Proposta Empresa'!AJ15</f>
        <v>0</v>
      </c>
      <c r="AJ55" s="219">
        <f>'Proposta Empresa'!AK15</f>
        <v>0</v>
      </c>
      <c r="AK55" s="219">
        <f>'Proposta Empresa'!AL15</f>
        <v>0</v>
      </c>
      <c r="AL55" s="219">
        <f>'Proposta Empresa'!AM15</f>
        <v>0</v>
      </c>
      <c r="AM55" s="219">
        <f>'Proposta Empresa'!AN15</f>
        <v>0</v>
      </c>
      <c r="AN55" s="219">
        <f>'Proposta Empresa'!AO15</f>
        <v>0</v>
      </c>
      <c r="AO55" s="219">
        <f>'Proposta Empresa'!AP15</f>
        <v>0</v>
      </c>
      <c r="AP55" s="331" t="s">
        <v>363</v>
      </c>
    </row>
    <row r="56" spans="1:42" s="213" customFormat="1" ht="15" customHeight="1" x14ac:dyDescent="0.25">
      <c r="D56" s="382" t="s">
        <v>340</v>
      </c>
      <c r="E56" s="382"/>
      <c r="F56" s="382"/>
      <c r="G56" s="228">
        <f>'1'!$F$66</f>
        <v>0</v>
      </c>
      <c r="H56" s="228">
        <f>'2'!$F$66</f>
        <v>0</v>
      </c>
      <c r="I56" s="228">
        <f>'3'!$F$66</f>
        <v>0</v>
      </c>
      <c r="J56" s="228">
        <f>'4'!$F$66</f>
        <v>0</v>
      </c>
      <c r="K56" s="228">
        <f>'5'!$F$66</f>
        <v>0</v>
      </c>
      <c r="L56" s="228">
        <f>'6'!$F$66</f>
        <v>0</v>
      </c>
      <c r="M56" s="228">
        <f>'7'!$F$66</f>
        <v>0</v>
      </c>
      <c r="N56" s="228">
        <f>'8'!$F$66</f>
        <v>0</v>
      </c>
      <c r="O56" s="228">
        <f>'9'!$F$66</f>
        <v>0</v>
      </c>
      <c r="P56" s="228">
        <f>'10'!$F$66</f>
        <v>0</v>
      </c>
      <c r="Q56" s="228">
        <f>'11'!$F$66</f>
        <v>0</v>
      </c>
      <c r="R56" s="228">
        <f>'12'!$F$66</f>
        <v>0</v>
      </c>
      <c r="S56" s="228">
        <f>'13'!$F$66</f>
        <v>0</v>
      </c>
      <c r="T56" s="228">
        <f>'14'!$F$66</f>
        <v>0</v>
      </c>
      <c r="U56" s="228">
        <f>'15'!$F$66</f>
        <v>0</v>
      </c>
      <c r="V56" s="228">
        <f>'16'!$F$66</f>
        <v>0</v>
      </c>
      <c r="W56" s="228">
        <f>'17'!$F$66</f>
        <v>0</v>
      </c>
      <c r="X56" s="228">
        <f>'18'!$F$66</f>
        <v>0</v>
      </c>
      <c r="Y56" s="228">
        <f>'19'!$F$66</f>
        <v>0</v>
      </c>
      <c r="Z56" s="228">
        <f>'20'!$F$66</f>
        <v>0</v>
      </c>
      <c r="AA56" s="228">
        <f>'21'!$F$66</f>
        <v>0</v>
      </c>
      <c r="AB56" s="228">
        <f>'22'!$F$66</f>
        <v>0</v>
      </c>
      <c r="AC56" s="228">
        <f>'23'!$F$66</f>
        <v>0</v>
      </c>
      <c r="AD56" s="228">
        <f>'24'!$F$66</f>
        <v>0</v>
      </c>
      <c r="AE56" s="228">
        <f>'25'!$F$66</f>
        <v>0</v>
      </c>
      <c r="AF56" s="228">
        <f>'26'!$F$66</f>
        <v>0</v>
      </c>
      <c r="AG56" s="228">
        <f>'27'!$F$66</f>
        <v>0</v>
      </c>
      <c r="AH56" s="228">
        <f>'28'!$F$66</f>
        <v>0</v>
      </c>
      <c r="AI56" s="228">
        <f>'29'!$F$66</f>
        <v>0</v>
      </c>
      <c r="AJ56" s="228">
        <f>'30'!$F$66</f>
        <v>0</v>
      </c>
      <c r="AK56" s="228">
        <f>'31'!$F$66</f>
        <v>0</v>
      </c>
      <c r="AL56" s="228">
        <f>'32'!$F$66</f>
        <v>0</v>
      </c>
      <c r="AM56" s="228">
        <f>'33'!$F$66</f>
        <v>0</v>
      </c>
      <c r="AN56" s="228">
        <f>'34'!$F$66</f>
        <v>0</v>
      </c>
      <c r="AO56" s="228">
        <f>'35'!$F$66</f>
        <v>0</v>
      </c>
      <c r="AP56" s="332" t="s">
        <v>368</v>
      </c>
    </row>
    <row r="57" spans="1:42" s="213" customFormat="1" ht="15" customHeight="1" x14ac:dyDescent="0.25">
      <c r="D57" s="382" t="s">
        <v>126</v>
      </c>
      <c r="E57" s="382"/>
      <c r="F57" s="382"/>
      <c r="G57" s="228">
        <f>'1'!$F$79</f>
        <v>21830.682475726291</v>
      </c>
      <c r="H57" s="228">
        <f>'2'!$F$79</f>
        <v>17364.416199206265</v>
      </c>
      <c r="I57" s="228">
        <f>'3'!$F$79</f>
        <v>16378.876109208735</v>
      </c>
      <c r="J57" s="228">
        <f>'4'!$F$79</f>
        <v>17033.186784132409</v>
      </c>
      <c r="K57" s="228">
        <f>'5'!$F$79</f>
        <v>0</v>
      </c>
      <c r="L57" s="228">
        <f>'6'!$F$79</f>
        <v>0</v>
      </c>
      <c r="M57" s="228">
        <f>'7'!$F$79</f>
        <v>0</v>
      </c>
      <c r="N57" s="228">
        <f>'8'!$F$79</f>
        <v>0</v>
      </c>
      <c r="O57" s="228">
        <f>'9'!$F$79</f>
        <v>0</v>
      </c>
      <c r="P57" s="228">
        <f>'10'!$F$79</f>
        <v>0</v>
      </c>
      <c r="Q57" s="228">
        <f>'11'!$F$79</f>
        <v>0</v>
      </c>
      <c r="R57" s="228">
        <f>'12'!$F$79</f>
        <v>0</v>
      </c>
      <c r="S57" s="228">
        <f>'13'!$F$79</f>
        <v>0</v>
      </c>
      <c r="T57" s="228">
        <f>'14'!$F$79</f>
        <v>0</v>
      </c>
      <c r="U57" s="228">
        <f>'15'!$F$79</f>
        <v>0</v>
      </c>
      <c r="V57" s="228">
        <f>'16'!$F$79</f>
        <v>0</v>
      </c>
      <c r="W57" s="228">
        <f>'17'!$F$79</f>
        <v>0</v>
      </c>
      <c r="X57" s="228">
        <f>'18'!$F$79</f>
        <v>0</v>
      </c>
      <c r="Y57" s="228">
        <f>'19'!$F$79</f>
        <v>0</v>
      </c>
      <c r="Z57" s="228">
        <f>'20'!$F$79</f>
        <v>0</v>
      </c>
      <c r="AA57" s="228">
        <f>'21'!$F$79</f>
        <v>0</v>
      </c>
      <c r="AB57" s="228">
        <f>'22'!$F$79</f>
        <v>0</v>
      </c>
      <c r="AC57" s="228">
        <f>'23'!$F$79</f>
        <v>0</v>
      </c>
      <c r="AD57" s="228">
        <f>'24'!$F$79</f>
        <v>0</v>
      </c>
      <c r="AE57" s="228">
        <f>'25'!$F$79</f>
        <v>0</v>
      </c>
      <c r="AF57" s="228">
        <f>'26'!$F$79</f>
        <v>0</v>
      </c>
      <c r="AG57" s="228">
        <f>'27'!$F$79</f>
        <v>0</v>
      </c>
      <c r="AH57" s="228">
        <f>'28'!$F$79</f>
        <v>0</v>
      </c>
      <c r="AI57" s="228">
        <f>'29'!$F$79</f>
        <v>0</v>
      </c>
      <c r="AJ57" s="228">
        <f>'30'!$F$79</f>
        <v>0</v>
      </c>
      <c r="AK57" s="228">
        <f>'31'!$F$79</f>
        <v>0</v>
      </c>
      <c r="AL57" s="228">
        <f>'32'!$F$79</f>
        <v>0</v>
      </c>
      <c r="AM57" s="228">
        <f>'33'!$F$79</f>
        <v>0</v>
      </c>
      <c r="AN57" s="228">
        <f>'34'!$F$79</f>
        <v>0</v>
      </c>
      <c r="AO57" s="228">
        <f>'35'!$F$79</f>
        <v>0</v>
      </c>
      <c r="AP57" s="332" t="s">
        <v>368</v>
      </c>
    </row>
    <row r="58" spans="1:42" s="213" customFormat="1" ht="15" customHeight="1" x14ac:dyDescent="0.25">
      <c r="D58" s="382" t="s">
        <v>36</v>
      </c>
      <c r="E58" s="382"/>
      <c r="F58" s="382"/>
      <c r="G58" s="228">
        <f>'1'!$F$83</f>
        <v>43661.364951452582</v>
      </c>
      <c r="H58" s="228">
        <f>'2'!$F$83</f>
        <v>17364.416199206265</v>
      </c>
      <c r="I58" s="228">
        <f>'3'!$F$83</f>
        <v>16378.876109208735</v>
      </c>
      <c r="J58" s="228">
        <f>'4'!$F$83</f>
        <v>17033.186784132409</v>
      </c>
      <c r="K58" s="228">
        <f>'5'!$F$83</f>
        <v>0</v>
      </c>
      <c r="L58" s="228">
        <f>'6'!$F$83</f>
        <v>0</v>
      </c>
      <c r="M58" s="228">
        <f>'7'!$F$83</f>
        <v>0</v>
      </c>
      <c r="N58" s="228">
        <f>'8'!$F$83</f>
        <v>0</v>
      </c>
      <c r="O58" s="228">
        <f>'9'!$F$83</f>
        <v>0</v>
      </c>
      <c r="P58" s="228">
        <f>'10'!$F$83</f>
        <v>0</v>
      </c>
      <c r="Q58" s="228">
        <f>'11'!$F$83</f>
        <v>0</v>
      </c>
      <c r="R58" s="228">
        <f>'12'!$F$83</f>
        <v>0</v>
      </c>
      <c r="S58" s="228">
        <f>'13'!$F$83</f>
        <v>0</v>
      </c>
      <c r="T58" s="228">
        <f>'14'!$F$83</f>
        <v>0</v>
      </c>
      <c r="U58" s="228">
        <f>'15'!$F$83</f>
        <v>0</v>
      </c>
      <c r="V58" s="228">
        <f>'16'!$F$83</f>
        <v>0</v>
      </c>
      <c r="W58" s="228">
        <f>'17'!$F$83</f>
        <v>0</v>
      </c>
      <c r="X58" s="228">
        <f>'18'!$F$83</f>
        <v>0</v>
      </c>
      <c r="Y58" s="228">
        <f>'19'!$F$83</f>
        <v>0</v>
      </c>
      <c r="Z58" s="228">
        <f>'20'!$F$83</f>
        <v>0</v>
      </c>
      <c r="AA58" s="228">
        <f>'21'!$F$83</f>
        <v>0</v>
      </c>
      <c r="AB58" s="228">
        <f>'22'!$F$83</f>
        <v>0</v>
      </c>
      <c r="AC58" s="228">
        <f>'23'!$F$83</f>
        <v>0</v>
      </c>
      <c r="AD58" s="228">
        <f>'24'!$F$83</f>
        <v>0</v>
      </c>
      <c r="AE58" s="228">
        <f>'25'!$F$83</f>
        <v>0</v>
      </c>
      <c r="AF58" s="228">
        <f>'26'!$F$83</f>
        <v>0</v>
      </c>
      <c r="AG58" s="228">
        <f>'27'!$F$83</f>
        <v>0</v>
      </c>
      <c r="AH58" s="228">
        <f>'28'!$F$83</f>
        <v>0</v>
      </c>
      <c r="AI58" s="228">
        <f>'29'!$F$83</f>
        <v>0</v>
      </c>
      <c r="AJ58" s="228">
        <f>'30'!$F$83</f>
        <v>0</v>
      </c>
      <c r="AK58" s="228">
        <f>'31'!$F$83</f>
        <v>0</v>
      </c>
      <c r="AL58" s="228">
        <f>'32'!$F$83</f>
        <v>0</v>
      </c>
      <c r="AM58" s="228">
        <f>'33'!$F$83</f>
        <v>0</v>
      </c>
      <c r="AN58" s="228">
        <f>'34'!$F$83</f>
        <v>0</v>
      </c>
      <c r="AO58" s="228">
        <f>'35'!$F$83</f>
        <v>0</v>
      </c>
      <c r="AP58" s="332" t="s">
        <v>368</v>
      </c>
    </row>
    <row r="59" spans="1:42" s="213" customFormat="1" ht="15" customHeight="1" x14ac:dyDescent="0.25">
      <c r="F59" s="225"/>
      <c r="G59" s="226"/>
      <c r="H59" s="215"/>
      <c r="I59" s="215"/>
      <c r="J59" s="215"/>
      <c r="K59" s="215"/>
      <c r="L59" s="216"/>
      <c r="M59" s="216"/>
      <c r="N59" s="216"/>
      <c r="O59" s="216"/>
      <c r="P59" s="216"/>
      <c r="Q59" s="216"/>
      <c r="R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</row>
    <row r="60" spans="1:42" s="213" customFormat="1" ht="15" customHeight="1" x14ac:dyDescent="0.25">
      <c r="W60" s="216"/>
      <c r="X60" s="216"/>
      <c r="Y60" s="216"/>
      <c r="Z60" s="216"/>
      <c r="AA60" s="216"/>
      <c r="AB60" s="216"/>
      <c r="AC60" s="216"/>
      <c r="AD60" s="216"/>
      <c r="AE60" s="216"/>
    </row>
    <row r="61" spans="1:42" s="213" customFormat="1" ht="15" customHeight="1" x14ac:dyDescent="0.25">
      <c r="W61" s="216"/>
      <c r="X61" s="216"/>
      <c r="Y61" s="216"/>
      <c r="Z61" s="216"/>
      <c r="AA61" s="216"/>
      <c r="AB61" s="216"/>
      <c r="AC61" s="216"/>
      <c r="AD61" s="216"/>
      <c r="AE61" s="216"/>
    </row>
    <row r="62" spans="1:42" s="213" customFormat="1" ht="15" customHeight="1" x14ac:dyDescent="0.25">
      <c r="W62" s="216"/>
      <c r="X62" s="216"/>
      <c r="Y62" s="216"/>
      <c r="Z62" s="216"/>
      <c r="AA62" s="216"/>
      <c r="AB62" s="216"/>
      <c r="AC62" s="216"/>
      <c r="AD62" s="216"/>
      <c r="AE62" s="216"/>
    </row>
    <row r="63" spans="1:42" s="213" customFormat="1" ht="15" customHeight="1" x14ac:dyDescent="0.25">
      <c r="W63" s="216"/>
      <c r="X63" s="216"/>
      <c r="Y63" s="216"/>
      <c r="Z63" s="216"/>
      <c r="AA63" s="216"/>
      <c r="AB63" s="216"/>
      <c r="AC63" s="216"/>
      <c r="AD63" s="216"/>
      <c r="AE63" s="216"/>
    </row>
    <row r="64" spans="1:42" s="213" customFormat="1" ht="15" customHeight="1" x14ac:dyDescent="0.25">
      <c r="A64" s="210"/>
      <c r="B64" s="210"/>
      <c r="W64" s="216"/>
      <c r="X64" s="216"/>
      <c r="Y64" s="216"/>
      <c r="Z64" s="216"/>
      <c r="AA64" s="216"/>
      <c r="AB64" s="216"/>
      <c r="AC64" s="216"/>
      <c r="AD64" s="216"/>
      <c r="AE64" s="216"/>
    </row>
    <row r="65" spans="1:41" s="213" customFormat="1" ht="15" customHeight="1" x14ac:dyDescent="0.25">
      <c r="A65" s="235"/>
      <c r="B65" s="235"/>
      <c r="W65" s="216"/>
      <c r="X65" s="216"/>
      <c r="Y65" s="216"/>
      <c r="Z65" s="216"/>
      <c r="AA65" s="216"/>
      <c r="AB65" s="216"/>
      <c r="AC65" s="216"/>
      <c r="AD65" s="216"/>
      <c r="AE65" s="216"/>
    </row>
    <row r="66" spans="1:41" s="213" customFormat="1" ht="15" customHeight="1" x14ac:dyDescent="0.25">
      <c r="A66" s="235"/>
      <c r="B66" s="235"/>
      <c r="W66" s="216"/>
      <c r="X66" s="216"/>
      <c r="Y66" s="216"/>
      <c r="Z66" s="216"/>
      <c r="AA66" s="216"/>
      <c r="AB66" s="216"/>
      <c r="AC66" s="216"/>
      <c r="AD66" s="216"/>
      <c r="AE66" s="216"/>
    </row>
    <row r="67" spans="1:41" s="213" customFormat="1" ht="19.5" customHeight="1" x14ac:dyDescent="0.25">
      <c r="U67" s="216"/>
      <c r="W67" s="216"/>
      <c r="X67" s="216"/>
      <c r="Y67" s="216"/>
      <c r="Z67" s="216"/>
      <c r="AA67" s="216"/>
      <c r="AB67" s="216"/>
      <c r="AC67" s="216"/>
      <c r="AD67" s="216"/>
      <c r="AE67" s="216"/>
    </row>
    <row r="68" spans="1:41" s="213" customFormat="1" ht="19.5" customHeight="1" x14ac:dyDescent="0.25">
      <c r="A68" s="210"/>
      <c r="B68" s="210"/>
      <c r="W68" s="216"/>
      <c r="X68" s="216"/>
      <c r="Y68" s="216"/>
      <c r="Z68" s="216"/>
      <c r="AA68" s="216"/>
      <c r="AB68" s="216"/>
      <c r="AC68" s="216"/>
      <c r="AD68" s="216"/>
      <c r="AE68" s="216"/>
    </row>
    <row r="69" spans="1:41" s="213" customFormat="1" ht="19.5" customHeight="1" x14ac:dyDescent="0.25">
      <c r="A69" s="210"/>
      <c r="B69" s="210"/>
      <c r="W69" s="216"/>
      <c r="X69" s="216"/>
      <c r="Y69" s="216"/>
      <c r="Z69" s="216"/>
      <c r="AA69" s="216"/>
      <c r="AB69" s="216"/>
      <c r="AC69" s="216"/>
      <c r="AD69" s="216"/>
      <c r="AE69" s="216"/>
    </row>
    <row r="70" spans="1:41" s="213" customFormat="1" ht="19.5" customHeight="1" x14ac:dyDescent="0.25">
      <c r="A70" s="210"/>
      <c r="B70" s="210"/>
      <c r="W70" s="216"/>
      <c r="X70" s="216"/>
      <c r="Y70" s="216"/>
      <c r="Z70" s="216"/>
      <c r="AA70" s="216"/>
      <c r="AB70" s="216"/>
      <c r="AC70" s="216"/>
      <c r="AD70" s="216"/>
      <c r="AE70" s="216"/>
    </row>
    <row r="71" spans="1:41" s="213" customFormat="1" ht="19.5" customHeight="1" x14ac:dyDescent="0.25">
      <c r="A71" s="210"/>
      <c r="B71" s="210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8"/>
      <c r="T71" s="238"/>
      <c r="U71" s="235"/>
      <c r="V71" s="235"/>
      <c r="W71" s="237"/>
      <c r="X71" s="237"/>
      <c r="Y71" s="237"/>
      <c r="Z71" s="237"/>
      <c r="AA71" s="237"/>
      <c r="AB71" s="237"/>
      <c r="AC71" s="237"/>
      <c r="AD71" s="237"/>
      <c r="AE71" s="237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</row>
    <row r="72" spans="1:41" s="235" customFormat="1" ht="15" customHeight="1" x14ac:dyDescent="0.25">
      <c r="A72" s="210"/>
      <c r="B72" s="210"/>
      <c r="S72" s="238"/>
      <c r="T72" s="238"/>
      <c r="W72" s="237"/>
      <c r="X72" s="237"/>
      <c r="Y72" s="237"/>
      <c r="Z72" s="237"/>
      <c r="AA72" s="237"/>
      <c r="AB72" s="237"/>
      <c r="AC72" s="237"/>
      <c r="AD72" s="237"/>
      <c r="AE72" s="237"/>
    </row>
    <row r="73" spans="1:41" s="235" customFormat="1" ht="15" customHeight="1" x14ac:dyDescent="0.25">
      <c r="A73" s="210"/>
      <c r="B73" s="210"/>
      <c r="S73" s="238"/>
      <c r="T73" s="238"/>
      <c r="W73" s="237"/>
      <c r="X73" s="237"/>
      <c r="Y73" s="237"/>
      <c r="Z73" s="237"/>
      <c r="AA73" s="237"/>
      <c r="AB73" s="237"/>
      <c r="AC73" s="237"/>
      <c r="AD73" s="237"/>
      <c r="AE73" s="237"/>
    </row>
    <row r="74" spans="1:41" s="235" customFormat="1" ht="15" customHeight="1" x14ac:dyDescent="0.25">
      <c r="A74" s="210"/>
      <c r="B74" s="210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38"/>
      <c r="T74" s="238"/>
      <c r="U74" s="213"/>
      <c r="V74" s="213"/>
      <c r="W74" s="216"/>
      <c r="X74" s="216"/>
      <c r="Y74" s="216"/>
      <c r="Z74" s="216"/>
      <c r="AA74" s="216"/>
      <c r="AB74" s="216"/>
      <c r="AC74" s="216"/>
      <c r="AD74" s="216"/>
      <c r="AE74" s="216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</row>
    <row r="75" spans="1:41" s="213" customFormat="1" ht="15" customHeight="1" x14ac:dyDescent="0.25">
      <c r="A75" s="210"/>
      <c r="B75" s="210"/>
      <c r="D75" s="210"/>
      <c r="E75" s="210"/>
      <c r="F75" s="210"/>
      <c r="G75" s="210"/>
      <c r="H75" s="210"/>
      <c r="I75" s="227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34"/>
      <c r="AL75" s="210"/>
      <c r="AM75" s="210"/>
      <c r="AN75" s="210"/>
      <c r="AO75" s="210"/>
    </row>
    <row r="79" spans="1:41" ht="15" customHeight="1" x14ac:dyDescent="0.25">
      <c r="N79" s="238"/>
      <c r="O79" s="238"/>
      <c r="P79" s="238"/>
      <c r="Q79" s="238"/>
      <c r="R79" s="238"/>
    </row>
    <row r="80" spans="1:41" ht="15" customHeight="1" x14ac:dyDescent="0.25">
      <c r="I80" s="210"/>
    </row>
    <row r="81" spans="9:12" ht="15" customHeight="1" x14ac:dyDescent="0.25">
      <c r="I81" s="210"/>
    </row>
    <row r="82" spans="9:12" ht="15" customHeight="1" x14ac:dyDescent="0.25">
      <c r="I82" s="210"/>
    </row>
    <row r="83" spans="9:12" ht="15" customHeight="1" x14ac:dyDescent="0.25">
      <c r="I83" s="210"/>
    </row>
    <row r="84" spans="9:12" ht="15" customHeight="1" x14ac:dyDescent="0.25">
      <c r="I84" s="210"/>
    </row>
    <row r="85" spans="9:12" ht="15" customHeight="1" x14ac:dyDescent="0.25">
      <c r="I85" s="210"/>
    </row>
    <row r="86" spans="9:12" ht="15" customHeight="1" x14ac:dyDescent="0.25">
      <c r="I86" s="210"/>
    </row>
    <row r="87" spans="9:12" ht="15" customHeight="1" x14ac:dyDescent="0.25">
      <c r="I87" s="210"/>
    </row>
    <row r="88" spans="9:12" ht="15" customHeight="1" x14ac:dyDescent="0.25">
      <c r="I88" s="210"/>
    </row>
    <row r="89" spans="9:12" ht="15" customHeight="1" x14ac:dyDescent="0.25">
      <c r="I89" s="213"/>
      <c r="J89" s="213"/>
      <c r="K89" s="213"/>
      <c r="L89" s="213"/>
    </row>
    <row r="90" spans="9:12" ht="15" customHeight="1" x14ac:dyDescent="0.25">
      <c r="I90" s="210"/>
    </row>
    <row r="91" spans="9:12" ht="15" customHeight="1" x14ac:dyDescent="0.25">
      <c r="I91" s="210"/>
    </row>
    <row r="92" spans="9:12" ht="15" customHeight="1" x14ac:dyDescent="0.25">
      <c r="I92" s="210"/>
    </row>
    <row r="93" spans="9:12" ht="15" customHeight="1" x14ac:dyDescent="0.25">
      <c r="I93" s="210"/>
    </row>
    <row r="94" spans="9:12" ht="15" customHeight="1" x14ac:dyDescent="0.25">
      <c r="I94" s="210"/>
    </row>
    <row r="95" spans="9:12" ht="15" customHeight="1" x14ac:dyDescent="0.25">
      <c r="I95" s="210"/>
    </row>
  </sheetData>
  <mergeCells count="41">
    <mergeCell ref="D58:F58"/>
    <mergeCell ref="D18:F18"/>
    <mergeCell ref="E46:E47"/>
    <mergeCell ref="D57:F57"/>
    <mergeCell ref="E44:E45"/>
    <mergeCell ref="D30:D31"/>
    <mergeCell ref="D54:D55"/>
    <mergeCell ref="D52:D53"/>
    <mergeCell ref="D24:E25"/>
    <mergeCell ref="D48:D49"/>
    <mergeCell ref="A5:B6"/>
    <mergeCell ref="D56:F56"/>
    <mergeCell ref="D42:D43"/>
    <mergeCell ref="D44:D45"/>
    <mergeCell ref="D46:D47"/>
    <mergeCell ref="D5:F6"/>
    <mergeCell ref="D19:E21"/>
    <mergeCell ref="E54:E55"/>
    <mergeCell ref="D22:E23"/>
    <mergeCell ref="D38:E41"/>
    <mergeCell ref="D50:D51"/>
    <mergeCell ref="E50:E51"/>
    <mergeCell ref="E30:E31"/>
    <mergeCell ref="D26:E27"/>
    <mergeCell ref="D11:F12"/>
    <mergeCell ref="E52:E53"/>
    <mergeCell ref="D7:F7"/>
    <mergeCell ref="E48:E49"/>
    <mergeCell ref="E32:E33"/>
    <mergeCell ref="D32:D33"/>
    <mergeCell ref="D15:F15"/>
    <mergeCell ref="D16:F16"/>
    <mergeCell ref="D8:F8"/>
    <mergeCell ref="D17:F17"/>
    <mergeCell ref="D10:F10"/>
    <mergeCell ref="D13:F13"/>
    <mergeCell ref="D14:F14"/>
    <mergeCell ref="E42:E43"/>
    <mergeCell ref="D28:E29"/>
    <mergeCell ref="D34:E37"/>
    <mergeCell ref="D9:F9"/>
  </mergeCells>
  <pageMargins left="0.39370078740157483" right="0.39370078740157483" top="0.39370078740157483" bottom="0.39370078740157483" header="0.31496062992125984" footer="0.31496062992125984"/>
  <pageSetup paperSize="9" scale="62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Gerais'!AE6</f>
        <v xml:space="preserve">25- </v>
      </c>
      <c r="C6" s="93"/>
      <c r="D6" s="94"/>
      <c r="E6" s="157">
        <f>'Condições Gerais'!AE17</f>
        <v>220</v>
      </c>
      <c r="F6" s="158">
        <f>'Condições Gerais'!AE18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Gerais'!AE9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Gerais'!AE10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Gerais'!AE12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Gerais'!AE20</f>
        <v>0</v>
      </c>
      <c r="F12" s="4">
        <f>'Condições Gerais'!AE21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Gerais'!AE24</f>
        <v>0</v>
      </c>
      <c r="F13" s="4">
        <f>'Condições Gerais'!AE25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Gerais'!AE28</f>
        <v>0</v>
      </c>
      <c r="F14" s="4">
        <f>'Condições Gerais'!AE29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Gerais'!AE30</f>
        <v>0</v>
      </c>
      <c r="F15" s="4">
        <f>'Condições Gerais'!AE31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Gerais'!AE26</f>
        <v>0</v>
      </c>
      <c r="F16" s="4">
        <f>'Condições Gerais'!AE27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Gerais'!AE33-E46)&lt;0,0,'Condições Gerais'!AE33-E46)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Gerais'!AE37*'Condições Gerais'!AE36</f>
        <v>0</v>
      </c>
      <c r="F47" s="23">
        <f>'Condições Gerais'!AE37-E47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Gerais'!AE41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Gerais'!AE23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Gerais'!AE43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Gerais'!AE45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Gerais'!AE47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Gerais'!AE49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Gerais'!AE51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Gerais'!AE53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Gerais'!AE55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Gerais'!AE14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Gerais'!AF6</f>
        <v xml:space="preserve">26- </v>
      </c>
      <c r="C6" s="93"/>
      <c r="D6" s="94"/>
      <c r="E6" s="157">
        <f>'Condições Gerais'!AF17</f>
        <v>220</v>
      </c>
      <c r="F6" s="158">
        <f>'Condições Gerais'!AF18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Gerais'!AF9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Gerais'!AF10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Gerais'!AF12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Gerais'!AF20</f>
        <v>0</v>
      </c>
      <c r="F12" s="4">
        <f>'Condições Gerais'!AF21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Gerais'!AF24</f>
        <v>0</v>
      </c>
      <c r="F13" s="4">
        <f>'Condições Gerais'!AF25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Gerais'!AF28</f>
        <v>0</v>
      </c>
      <c r="F14" s="4">
        <f>'Condições Gerais'!AF29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Gerais'!AF30</f>
        <v>0</v>
      </c>
      <c r="F15" s="4">
        <f>'Condições Gerais'!AF31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Gerais'!AF26</f>
        <v>0</v>
      </c>
      <c r="F16" s="4">
        <f>'Condições Gerais'!AF27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Gerais'!AF33-E46)&lt;0,0,'Condições Gerais'!AF33-E46)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Gerais'!AF37*'Condições Gerais'!AF36</f>
        <v>0</v>
      </c>
      <c r="F47" s="23">
        <f>'Condições Gerais'!AF37-E47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Gerais'!AF41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Gerais'!AF23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Gerais'!AF43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Gerais'!AF45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Gerais'!AF47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Gerais'!AF49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Gerais'!AF51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Gerais'!AF53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Gerais'!AF55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Gerais'!AF14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Gerais'!AG6</f>
        <v xml:space="preserve">27- </v>
      </c>
      <c r="C6" s="93"/>
      <c r="D6" s="94"/>
      <c r="E6" s="157">
        <f>'Condições Gerais'!AG17</f>
        <v>220</v>
      </c>
      <c r="F6" s="158">
        <f>'Condições Gerais'!AG18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Gerais'!AG9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Gerais'!AG10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Gerais'!AG12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Gerais'!AG20</f>
        <v>0</v>
      </c>
      <c r="F12" s="4">
        <f>'Condições Gerais'!AG21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Gerais'!AG24</f>
        <v>0</v>
      </c>
      <c r="F13" s="4">
        <f>'Condições Gerais'!AG25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Gerais'!AG28</f>
        <v>0</v>
      </c>
      <c r="F14" s="4">
        <f>'Condições Gerais'!AG29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Gerais'!AG30</f>
        <v>0</v>
      </c>
      <c r="F15" s="4">
        <f>'Condições Gerais'!AG31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Gerais'!AG26</f>
        <v>0</v>
      </c>
      <c r="F16" s="4">
        <f>'Condições Gerais'!AG27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Gerais'!AG33-E46)&lt;0,0,'Condições Gerais'!AG33-E46)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Gerais'!AG37*'Condições Gerais'!AG36</f>
        <v>0</v>
      </c>
      <c r="F47" s="23">
        <f>'Condições Gerais'!AG37-E47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Gerais'!AG41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Gerais'!AG23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Gerais'!AG43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Gerais'!AG45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Gerais'!AG47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Gerais'!AG49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Gerais'!AG51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Gerais'!AG53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Gerais'!AG55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Gerais'!AG14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Gerais'!AH6</f>
        <v xml:space="preserve">28- </v>
      </c>
      <c r="C6" s="93"/>
      <c r="D6" s="94"/>
      <c r="E6" s="157">
        <f>'Condições Gerais'!AH17</f>
        <v>220</v>
      </c>
      <c r="F6" s="158">
        <f>'Condições Gerais'!AH18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Gerais'!AH9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Gerais'!AH10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Gerais'!AH12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Gerais'!AH20</f>
        <v>0</v>
      </c>
      <c r="F12" s="4">
        <f>'Condições Gerais'!AH21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Gerais'!AH24</f>
        <v>0</v>
      </c>
      <c r="F13" s="4">
        <f>'Condições Gerais'!AH25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Gerais'!AH28</f>
        <v>0</v>
      </c>
      <c r="F14" s="4">
        <f>'Condições Gerais'!AH29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Gerais'!AH30</f>
        <v>0</v>
      </c>
      <c r="F15" s="4">
        <f>'Condições Gerais'!AH31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Gerais'!AH26</f>
        <v>0</v>
      </c>
      <c r="F16" s="4">
        <f>'Condições Gerais'!AH27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Gerais'!AH33-E46)&lt;0,0,'Condições Gerais'!AH33-E46)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Gerais'!AH37*'Condições Gerais'!AH36</f>
        <v>0</v>
      </c>
      <c r="F47" s="23">
        <f>'Condições Gerais'!AH37-E47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Gerais'!AH41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Gerais'!AH23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Gerais'!AH43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Gerais'!AH45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Gerais'!AH47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Gerais'!AH49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Gerais'!AH51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Gerais'!AH53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Gerais'!AH55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Gerais'!AH14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Gerais'!AI6</f>
        <v xml:space="preserve">29- </v>
      </c>
      <c r="C6" s="93"/>
      <c r="D6" s="94"/>
      <c r="E6" s="157">
        <f>'Condições Gerais'!AI17</f>
        <v>220</v>
      </c>
      <c r="F6" s="158">
        <f>'Condições Gerais'!AI18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Gerais'!AI9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Gerais'!AI10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Gerais'!AI12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Gerais'!AI20</f>
        <v>0</v>
      </c>
      <c r="F12" s="4">
        <f>'Condições Gerais'!AI21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Gerais'!AI24</f>
        <v>0</v>
      </c>
      <c r="F13" s="4">
        <f>'Condições Gerais'!AI25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Gerais'!AI28</f>
        <v>0</v>
      </c>
      <c r="F14" s="4">
        <f>'Condições Gerais'!AI29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Gerais'!AI30</f>
        <v>0</v>
      </c>
      <c r="F15" s="4">
        <f>'Condições Gerais'!AI31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Gerais'!AI26</f>
        <v>0</v>
      </c>
      <c r="F16" s="4">
        <f>'Condições Gerais'!AI27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Gerais'!AI33-E46)&lt;0,0,'Condições Gerais'!AI33-E46)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Gerais'!AI37*'Condições Gerais'!AI36</f>
        <v>0</v>
      </c>
      <c r="F47" s="23">
        <f>'Condições Gerais'!AI37-E47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Gerais'!AI41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Gerais'!AI23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Gerais'!AI43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Gerais'!AI45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Gerais'!AI47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Gerais'!AI49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Gerais'!AI51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Gerais'!AI53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Gerais'!AI55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Gerais'!AI14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Gerais'!AJ6</f>
        <v xml:space="preserve">30- </v>
      </c>
      <c r="C6" s="93"/>
      <c r="D6" s="94"/>
      <c r="E6" s="157">
        <f>'Condições Gerais'!AJ17</f>
        <v>220</v>
      </c>
      <c r="F6" s="158">
        <f>'Condições Gerais'!AJ18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Gerais'!AJ9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Gerais'!AJ10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Gerais'!AJ12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Gerais'!AJ20</f>
        <v>0</v>
      </c>
      <c r="F12" s="4">
        <f>'Condições Gerais'!AJ21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Gerais'!AJ24</f>
        <v>0</v>
      </c>
      <c r="F13" s="4">
        <f>'Condições Gerais'!AJ25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Gerais'!AJ28</f>
        <v>0</v>
      </c>
      <c r="F14" s="4">
        <f>'Condições Gerais'!AJ29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Gerais'!AJ30</f>
        <v>0</v>
      </c>
      <c r="F15" s="4">
        <f>'Condições Gerais'!AJ31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Gerais'!AJ26</f>
        <v>0</v>
      </c>
      <c r="F16" s="4">
        <f>'Condições Gerais'!AJ27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Gerais'!AJ33-E46)&lt;0,0,'Condições Gerais'!AJ33-E46)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Gerais'!AJ37*'Condições Gerais'!AJ36</f>
        <v>0</v>
      </c>
      <c r="F47" s="23">
        <f>'Condições Gerais'!AJ37-E47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Gerais'!AJ41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Gerais'!AJ23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Gerais'!AJ43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Gerais'!AJ45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Gerais'!AJ47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Gerais'!AJ49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Gerais'!AJ51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Gerais'!AJ53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Gerais'!AJ55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Gerais'!AJ14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Gerais'!AK6</f>
        <v xml:space="preserve">31- </v>
      </c>
      <c r="C6" s="93"/>
      <c r="D6" s="94"/>
      <c r="E6" s="157">
        <f>'Condições Gerais'!AK17</f>
        <v>220</v>
      </c>
      <c r="F6" s="158">
        <f>'Condições Gerais'!AK18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Gerais'!AK9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Gerais'!AK10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Gerais'!AK12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Gerais'!AK20</f>
        <v>0</v>
      </c>
      <c r="F12" s="4">
        <f>'Condições Gerais'!AK21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Gerais'!AK24</f>
        <v>0</v>
      </c>
      <c r="F13" s="4">
        <f>'Condições Gerais'!AK25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Gerais'!AK28</f>
        <v>0</v>
      </c>
      <c r="F14" s="4">
        <f>'Condições Gerais'!AK29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Gerais'!AK30</f>
        <v>0</v>
      </c>
      <c r="F15" s="4">
        <f>'Condições Gerais'!AK31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Gerais'!AK26</f>
        <v>0</v>
      </c>
      <c r="F16" s="4">
        <f>'Condições Gerais'!AK27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Gerais'!AK33-E46)&lt;0,0,'Condições Gerais'!AK33-E46)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Gerais'!AK37*'Condições Gerais'!AK36</f>
        <v>0</v>
      </c>
      <c r="F47" s="23">
        <f>'Condições Gerais'!AK37-E47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Gerais'!AK41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Gerais'!AK23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Gerais'!AK43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Gerais'!AK45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Gerais'!AK47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Gerais'!AK49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Gerais'!AK51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Gerais'!AK53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Gerais'!AK55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Gerais'!AK14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Gerais'!AL6</f>
        <v xml:space="preserve">32- </v>
      </c>
      <c r="C6" s="93"/>
      <c r="D6" s="94"/>
      <c r="E6" s="157">
        <f>'Condições Gerais'!AL17</f>
        <v>220</v>
      </c>
      <c r="F6" s="158">
        <f>'Condições Gerais'!AL18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Gerais'!AL9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Gerais'!AL10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Gerais'!AL12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Gerais'!AL20</f>
        <v>0</v>
      </c>
      <c r="F12" s="4">
        <f>'Condições Gerais'!AL21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Gerais'!AL24</f>
        <v>0</v>
      </c>
      <c r="F13" s="4">
        <f>'Condições Gerais'!AL25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Gerais'!AL28</f>
        <v>0</v>
      </c>
      <c r="F14" s="4">
        <f>'Condições Gerais'!AL29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Gerais'!AL30</f>
        <v>0</v>
      </c>
      <c r="F15" s="4">
        <f>'Condições Gerais'!AL31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Gerais'!AL26</f>
        <v>0</v>
      </c>
      <c r="F16" s="4">
        <f>'Condições Gerais'!AL27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Gerais'!AL33-E46)&lt;0,0,'Condições Gerais'!AL33-E46)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Gerais'!AL37*'Condições Gerais'!AL36</f>
        <v>0</v>
      </c>
      <c r="F47" s="23">
        <f>'Condições Gerais'!AL37-E47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Gerais'!AL41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Gerais'!AL23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Gerais'!AL43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Gerais'!AL45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Gerais'!AL47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Gerais'!AL49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Gerais'!AL51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Gerais'!AL53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Gerais'!AL55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Gerais'!AL14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Gerais'!AM6</f>
        <v xml:space="preserve">33- </v>
      </c>
      <c r="C6" s="93"/>
      <c r="D6" s="94"/>
      <c r="E6" s="157">
        <f>'Condições Gerais'!AM17</f>
        <v>220</v>
      </c>
      <c r="F6" s="158">
        <f>'Condições Gerais'!AM18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Gerais'!AM9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Gerais'!AM10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Gerais'!AM12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Gerais'!AM20</f>
        <v>0</v>
      </c>
      <c r="F12" s="4">
        <f>'Condições Gerais'!AM21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Gerais'!AM24</f>
        <v>0</v>
      </c>
      <c r="F13" s="4">
        <f>'Condições Gerais'!AM25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Gerais'!AM28</f>
        <v>0</v>
      </c>
      <c r="F14" s="4">
        <f>'Condições Gerais'!AM29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Gerais'!AM30</f>
        <v>0</v>
      </c>
      <c r="F15" s="4">
        <f>'Condições Gerais'!AM31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Gerais'!AM26</f>
        <v>0</v>
      </c>
      <c r="F16" s="4">
        <f>'Condições Gerais'!AM27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Gerais'!AM33-E46)&lt;0,0,'Condições Gerais'!AM33-E46)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Gerais'!AM37*'Condições Gerais'!AM36</f>
        <v>0</v>
      </c>
      <c r="F47" s="23">
        <f>'Condições Gerais'!AM37-E47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Gerais'!AM41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Gerais'!AM23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Gerais'!AM43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Gerais'!AM45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Gerais'!AM47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Gerais'!AM49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Gerais'!AM51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Gerais'!AM53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Gerais'!AM55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Gerais'!AM14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Gerais'!AN6</f>
        <v xml:space="preserve">34- </v>
      </c>
      <c r="C6" s="93"/>
      <c r="D6" s="94"/>
      <c r="E6" s="157">
        <f>'Condições Gerais'!AN17</f>
        <v>220</v>
      </c>
      <c r="F6" s="158">
        <f>'Condições Gerais'!AN18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Gerais'!AN9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Gerais'!AN10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Gerais'!AN12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Gerais'!AN20</f>
        <v>0</v>
      </c>
      <c r="F12" s="4">
        <f>'Condições Gerais'!AN21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Gerais'!AN24</f>
        <v>0</v>
      </c>
      <c r="F13" s="4">
        <f>'Condições Gerais'!AN25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Gerais'!AN28</f>
        <v>0</v>
      </c>
      <c r="F14" s="4">
        <f>'Condições Gerais'!AN29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Gerais'!AN30</f>
        <v>0</v>
      </c>
      <c r="F15" s="4">
        <f>'Condições Gerais'!AN31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Gerais'!AN26</f>
        <v>0</v>
      </c>
      <c r="F16" s="4">
        <f>'Condições Gerais'!AN27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Gerais'!AN33-E46)&lt;0,0,'Condições Gerais'!AN33-E46)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Gerais'!AN37*'Condições Gerais'!AN36</f>
        <v>0</v>
      </c>
      <c r="F47" s="23">
        <f>'Condições Gerais'!AN37-E47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Gerais'!AN41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Gerais'!AN23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Gerais'!AN43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Gerais'!AN45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Gerais'!AN47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Gerais'!AN49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Gerais'!AN51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Gerais'!AN53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Gerais'!AN55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Gerais'!AN14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topLeftCell="B1" zoomScaleNormal="100" workbookViewId="0">
      <selection activeCell="E13" sqref="E13"/>
    </sheetView>
  </sheetViews>
  <sheetFormatPr defaultRowHeight="15" x14ac:dyDescent="0.25"/>
  <cols>
    <col min="1" max="1" width="24.7109375" style="171" customWidth="1"/>
    <col min="2" max="2" width="36.42578125" style="171" customWidth="1"/>
    <col min="3" max="3" width="45.85546875" customWidth="1"/>
    <col min="4" max="4" width="7.28515625" style="171" customWidth="1"/>
    <col min="5" max="5" width="28" customWidth="1"/>
  </cols>
  <sheetData>
    <row r="1" spans="1:4" x14ac:dyDescent="0.25">
      <c r="A1" s="170" t="s">
        <v>215</v>
      </c>
    </row>
    <row r="3" spans="1:4" x14ac:dyDescent="0.25">
      <c r="A3" s="410" t="s">
        <v>213</v>
      </c>
      <c r="B3" s="411"/>
      <c r="C3" s="411"/>
      <c r="D3" s="412"/>
    </row>
    <row r="4" spans="1:4" x14ac:dyDescent="0.25">
      <c r="A4" s="402" t="s">
        <v>291</v>
      </c>
      <c r="B4" s="413" t="s">
        <v>197</v>
      </c>
      <c r="C4" s="172" t="s">
        <v>198</v>
      </c>
      <c r="D4" s="173">
        <v>10</v>
      </c>
    </row>
    <row r="5" spans="1:4" x14ac:dyDescent="0.25">
      <c r="A5" s="403"/>
      <c r="B5" s="413"/>
      <c r="C5" s="172" t="s">
        <v>199</v>
      </c>
      <c r="D5" s="173">
        <v>50</v>
      </c>
    </row>
    <row r="6" spans="1:4" x14ac:dyDescent="0.25">
      <c r="A6" s="403"/>
      <c r="B6" s="413"/>
      <c r="C6" s="172" t="s">
        <v>200</v>
      </c>
      <c r="D6" s="173">
        <v>44</v>
      </c>
    </row>
    <row r="7" spans="1:4" x14ac:dyDescent="0.25">
      <c r="A7" s="403"/>
      <c r="B7" s="413"/>
      <c r="C7" s="172" t="s">
        <v>201</v>
      </c>
      <c r="D7" s="173">
        <f>D5-D6</f>
        <v>6</v>
      </c>
    </row>
    <row r="8" spans="1:4" x14ac:dyDescent="0.25">
      <c r="A8" s="403"/>
      <c r="B8" s="413"/>
      <c r="C8" s="172" t="s">
        <v>202</v>
      </c>
      <c r="D8" s="173">
        <v>52</v>
      </c>
    </row>
    <row r="9" spans="1:4" x14ac:dyDescent="0.25">
      <c r="A9" s="403"/>
      <c r="B9" s="413"/>
      <c r="C9" s="172" t="s">
        <v>203</v>
      </c>
      <c r="D9" s="173">
        <f>D7*D8</f>
        <v>312</v>
      </c>
    </row>
    <row r="10" spans="1:4" x14ac:dyDescent="0.25">
      <c r="A10" s="404"/>
      <c r="B10" s="413"/>
      <c r="C10" s="172" t="s">
        <v>204</v>
      </c>
      <c r="D10" s="174">
        <f>D9/12</f>
        <v>26</v>
      </c>
    </row>
    <row r="11" spans="1:4" x14ac:dyDescent="0.25">
      <c r="A11" s="401" t="s">
        <v>31</v>
      </c>
      <c r="B11" s="402" t="s">
        <v>294</v>
      </c>
      <c r="C11" s="175" t="s">
        <v>272</v>
      </c>
      <c r="D11" s="176">
        <v>1</v>
      </c>
    </row>
    <row r="12" spans="1:4" x14ac:dyDescent="0.25">
      <c r="A12" s="401"/>
      <c r="B12" s="403"/>
      <c r="C12" s="175" t="s">
        <v>206</v>
      </c>
      <c r="D12" s="176">
        <v>22</v>
      </c>
    </row>
    <row r="13" spans="1:4" x14ac:dyDescent="0.25">
      <c r="A13" s="401"/>
      <c r="B13" s="404"/>
      <c r="C13" s="175" t="s">
        <v>210</v>
      </c>
      <c r="D13" s="174">
        <f>D11*D12</f>
        <v>22</v>
      </c>
    </row>
    <row r="14" spans="1:4" x14ac:dyDescent="0.25">
      <c r="A14" s="401" t="s">
        <v>123</v>
      </c>
      <c r="B14" s="402" t="s">
        <v>283</v>
      </c>
      <c r="C14" s="175" t="s">
        <v>272</v>
      </c>
      <c r="D14" s="176">
        <v>2</v>
      </c>
    </row>
    <row r="15" spans="1:4" x14ac:dyDescent="0.25">
      <c r="A15" s="401"/>
      <c r="B15" s="403"/>
      <c r="C15" s="175" t="s">
        <v>206</v>
      </c>
      <c r="D15" s="176">
        <v>4</v>
      </c>
    </row>
    <row r="16" spans="1:4" x14ac:dyDescent="0.25">
      <c r="A16" s="401"/>
      <c r="B16" s="404"/>
      <c r="C16" s="175" t="s">
        <v>210</v>
      </c>
      <c r="D16" s="174">
        <f>D14*D15</f>
        <v>8</v>
      </c>
    </row>
    <row r="17" spans="1:4" s="315" customFormat="1" ht="40.5" customHeight="1" x14ac:dyDescent="0.25">
      <c r="A17" s="402" t="s">
        <v>288</v>
      </c>
      <c r="B17" s="402" t="s">
        <v>345</v>
      </c>
      <c r="C17" s="314" t="s">
        <v>205</v>
      </c>
      <c r="D17" s="307">
        <v>1</v>
      </c>
    </row>
    <row r="18" spans="1:4" s="315" customFormat="1" ht="40.5" customHeight="1" x14ac:dyDescent="0.25">
      <c r="A18" s="403"/>
      <c r="B18" s="403"/>
      <c r="C18" s="314" t="s">
        <v>206</v>
      </c>
      <c r="D18" s="307">
        <v>16</v>
      </c>
    </row>
    <row r="19" spans="1:4" s="315" customFormat="1" ht="40.5" customHeight="1" x14ac:dyDescent="0.25">
      <c r="A19" s="404"/>
      <c r="B19" s="404"/>
      <c r="C19" s="314" t="s">
        <v>207</v>
      </c>
      <c r="D19" s="316">
        <f>D17*D18</f>
        <v>16</v>
      </c>
    </row>
    <row r="20" spans="1:4" s="335" customFormat="1" x14ac:dyDescent="0.25">
      <c r="A20" s="405" t="s">
        <v>290</v>
      </c>
      <c r="B20" s="407" t="s">
        <v>299</v>
      </c>
      <c r="C20" s="333" t="s">
        <v>295</v>
      </c>
      <c r="D20" s="334">
        <v>2</v>
      </c>
    </row>
    <row r="21" spans="1:4" s="335" customFormat="1" x14ac:dyDescent="0.25">
      <c r="A21" s="406"/>
      <c r="B21" s="408"/>
      <c r="C21" s="333" t="s">
        <v>212</v>
      </c>
      <c r="D21" s="334">
        <v>12</v>
      </c>
    </row>
    <row r="22" spans="1:4" s="335" customFormat="1" x14ac:dyDescent="0.25">
      <c r="A22" s="406"/>
      <c r="B22" s="409"/>
      <c r="C22" s="336" t="s">
        <v>214</v>
      </c>
      <c r="D22" s="337">
        <f>D20*D21</f>
        <v>24</v>
      </c>
    </row>
    <row r="23" spans="1:4" x14ac:dyDescent="0.25">
      <c r="A23" s="402" t="s">
        <v>279</v>
      </c>
      <c r="B23" s="402" t="s">
        <v>208</v>
      </c>
      <c r="C23" s="175" t="s">
        <v>209</v>
      </c>
      <c r="D23" s="176">
        <v>1</v>
      </c>
    </row>
    <row r="24" spans="1:4" x14ac:dyDescent="0.25">
      <c r="A24" s="403"/>
      <c r="B24" s="403"/>
      <c r="C24" s="175" t="s">
        <v>206</v>
      </c>
      <c r="D24" s="176">
        <v>16</v>
      </c>
    </row>
    <row r="25" spans="1:4" x14ac:dyDescent="0.25">
      <c r="A25" s="404"/>
      <c r="B25" s="404"/>
      <c r="C25" s="175" t="s">
        <v>210</v>
      </c>
      <c r="D25" s="177">
        <f>D23*D24</f>
        <v>16</v>
      </c>
    </row>
    <row r="26" spans="1:4" x14ac:dyDescent="0.25">
      <c r="A26" s="401" t="s">
        <v>29</v>
      </c>
      <c r="B26" s="402" t="s">
        <v>334</v>
      </c>
      <c r="C26" s="175" t="s">
        <v>211</v>
      </c>
      <c r="D26" s="176">
        <v>8</v>
      </c>
    </row>
    <row r="27" spans="1:4" x14ac:dyDescent="0.25">
      <c r="A27" s="401"/>
      <c r="B27" s="403"/>
      <c r="C27" s="175" t="s">
        <v>206</v>
      </c>
      <c r="D27" s="176">
        <v>16</v>
      </c>
    </row>
    <row r="28" spans="1:4" x14ac:dyDescent="0.25">
      <c r="A28" s="401"/>
      <c r="B28" s="404"/>
      <c r="C28" s="175" t="s">
        <v>210</v>
      </c>
      <c r="D28" s="174">
        <f>D26*D27</f>
        <v>128</v>
      </c>
    </row>
    <row r="33" spans="1:1" x14ac:dyDescent="0.25">
      <c r="A33" s="278"/>
    </row>
  </sheetData>
  <mergeCells count="15">
    <mergeCell ref="A11:A13"/>
    <mergeCell ref="B11:B13"/>
    <mergeCell ref="B23:B25"/>
    <mergeCell ref="A3:D3"/>
    <mergeCell ref="A4:A10"/>
    <mergeCell ref="B4:B10"/>
    <mergeCell ref="A17:A19"/>
    <mergeCell ref="B17:B19"/>
    <mergeCell ref="A26:A28"/>
    <mergeCell ref="B26:B28"/>
    <mergeCell ref="A23:A25"/>
    <mergeCell ref="A14:A16"/>
    <mergeCell ref="B14:B16"/>
    <mergeCell ref="A20:A22"/>
    <mergeCell ref="B20:B22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6" t="str">
        <f>'Condições Gerais'!AO6</f>
        <v xml:space="preserve">35- </v>
      </c>
      <c r="C6" s="93"/>
      <c r="D6" s="94"/>
      <c r="E6" s="157">
        <f>'Condições Gerais'!AO17</f>
        <v>220</v>
      </c>
      <c r="F6" s="158">
        <f>'Condições Gerais'!AO18</f>
        <v>0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Gerais'!AO9</f>
        <v>0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Gerais'!AO10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Gerais'!AO12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Gerais'!AO20</f>
        <v>0</v>
      </c>
      <c r="F12" s="4">
        <f>'Condições Gerais'!AO21</f>
        <v>0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Gerais'!AO24</f>
        <v>0</v>
      </c>
      <c r="F13" s="4">
        <f>'Condições Gerais'!AO25</f>
        <v>0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Gerais'!AO28</f>
        <v>0</v>
      </c>
      <c r="F14" s="4">
        <f>'Condições Gerais'!AO29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Gerais'!AO30</f>
        <v>0</v>
      </c>
      <c r="F15" s="4">
        <f>'Condições Gerais'!AO31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Gerais'!AO26</f>
        <v>0</v>
      </c>
      <c r="F16" s="4">
        <f>'Condições Gerais'!AO27</f>
        <v>0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0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0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0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0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0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0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0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0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0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0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0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0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0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0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0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0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0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0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0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0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0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0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0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0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0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0</v>
      </c>
      <c r="F46" s="23">
        <f>IF(('Condições Gerais'!AO33-E46)&lt;0,0,'Condições Gerais'!AO33-E46)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Gerais'!AO37*'Condições Gerais'!AO36</f>
        <v>0</v>
      </c>
      <c r="F47" s="23">
        <f>'Condições Gerais'!AO37-E47</f>
        <v>0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Gerais'!AO41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Gerais'!AO23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Gerais'!AO43</f>
        <v>0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Gerais'!AO45</f>
        <v>0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Gerais'!AO47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Gerais'!AO49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Gerais'!AO51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Gerais'!AO53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Gerais'!AO55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0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0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0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0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0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0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0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0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0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0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0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Gerais'!AO14</f>
        <v>0</v>
      </c>
      <c r="F83" s="70">
        <f>F79*E83</f>
        <v>0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0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S97"/>
  <sheetViews>
    <sheetView workbookViewId="0">
      <selection activeCell="A5" sqref="A5"/>
    </sheetView>
  </sheetViews>
  <sheetFormatPr defaultColWidth="9.140625" defaultRowHeight="12.75" customHeight="1" x14ac:dyDescent="0.2"/>
  <cols>
    <col min="1" max="1" width="32.7109375" style="200" customWidth="1"/>
    <col min="2" max="2" width="5.7109375" style="201" customWidth="1"/>
    <col min="3" max="3" width="12" style="201" customWidth="1"/>
    <col min="4" max="4" width="5.7109375" style="204" customWidth="1"/>
    <col min="5" max="5" width="12" style="202" customWidth="1"/>
    <col min="6" max="6" width="5.7109375" style="205" customWidth="1"/>
    <col min="7" max="7" width="12" style="201" customWidth="1"/>
    <col min="8" max="8" width="5.7109375" style="201" customWidth="1"/>
    <col min="9" max="9" width="12" style="201" customWidth="1"/>
    <col min="10" max="10" width="5.7109375" style="201" customWidth="1"/>
    <col min="11" max="11" width="12" style="201" customWidth="1"/>
    <col min="12" max="12" width="5.7109375" style="201" customWidth="1"/>
    <col min="13" max="13" width="12" style="201" customWidth="1"/>
    <col min="14" max="14" width="5.7109375" style="201" customWidth="1"/>
    <col min="15" max="15" width="12" style="201" customWidth="1"/>
    <col min="16" max="16" width="5.7109375" style="201" customWidth="1"/>
    <col min="17" max="17" width="12" style="201" customWidth="1"/>
    <col min="18" max="18" width="5.7109375" style="201" customWidth="1"/>
    <col min="19" max="19" width="13.5703125" style="201" customWidth="1"/>
    <col min="20" max="20" width="5.7109375" style="201" customWidth="1"/>
    <col min="21" max="21" width="12" style="201" customWidth="1"/>
    <col min="22" max="22" width="5.7109375" style="201" customWidth="1"/>
    <col min="23" max="23" width="12" style="201" customWidth="1"/>
    <col min="24" max="24" width="5.7109375" style="201" customWidth="1"/>
    <col min="25" max="25" width="12" style="201" customWidth="1"/>
    <col min="26" max="26" width="5.7109375" style="201" customWidth="1"/>
    <col min="27" max="27" width="12" style="201" customWidth="1"/>
    <col min="28" max="28" width="5.7109375" style="201" customWidth="1"/>
    <col min="29" max="29" width="12" style="201" customWidth="1"/>
    <col min="30" max="30" width="5.7109375" style="201" customWidth="1"/>
    <col min="31" max="31" width="12" style="201" customWidth="1"/>
    <col min="32" max="32" width="5.7109375" style="201" customWidth="1"/>
    <col min="33" max="33" width="12" style="201" customWidth="1"/>
    <col min="34" max="34" width="5.7109375" style="201" customWidth="1"/>
    <col min="35" max="35" width="12" style="201" customWidth="1"/>
    <col min="36" max="36" width="5.7109375" style="201" customWidth="1"/>
    <col min="37" max="37" width="12" style="201" customWidth="1"/>
    <col min="38" max="38" width="5.7109375" style="201" customWidth="1"/>
    <col min="39" max="39" width="12" style="201" customWidth="1"/>
    <col min="40" max="40" width="5.7109375" style="201" customWidth="1"/>
    <col min="41" max="41" width="12" style="201" customWidth="1"/>
    <col min="42" max="42" width="5.7109375" style="201" customWidth="1"/>
    <col min="43" max="43" width="12" style="201" customWidth="1"/>
    <col min="44" max="44" width="5.85546875" style="204" customWidth="1"/>
    <col min="45" max="45" width="13.42578125" style="201" customWidth="1"/>
    <col min="46" max="16384" width="9.140625" style="178"/>
  </cols>
  <sheetData>
    <row r="1" spans="1:45" ht="12.75" customHeight="1" x14ac:dyDescent="0.2">
      <c r="A1" s="438" t="s">
        <v>216</v>
      </c>
      <c r="B1" s="434" t="s">
        <v>230</v>
      </c>
      <c r="C1" s="435"/>
      <c r="D1" s="434" t="s">
        <v>231</v>
      </c>
      <c r="E1" s="435"/>
      <c r="F1" s="434" t="s">
        <v>232</v>
      </c>
      <c r="G1" s="435"/>
      <c r="H1" s="434" t="s">
        <v>233</v>
      </c>
      <c r="I1" s="435"/>
      <c r="J1" s="434" t="s">
        <v>234</v>
      </c>
      <c r="K1" s="435"/>
      <c r="L1" s="434" t="s">
        <v>235</v>
      </c>
      <c r="M1" s="435"/>
      <c r="N1" s="434" t="s">
        <v>236</v>
      </c>
      <c r="O1" s="435"/>
      <c r="P1" s="434" t="s">
        <v>237</v>
      </c>
      <c r="Q1" s="435"/>
      <c r="R1" s="434" t="s">
        <v>238</v>
      </c>
      <c r="S1" s="435"/>
      <c r="T1" s="434" t="s">
        <v>239</v>
      </c>
      <c r="U1" s="435"/>
      <c r="V1" s="434" t="s">
        <v>240</v>
      </c>
      <c r="W1" s="435"/>
      <c r="X1" s="434" t="s">
        <v>73</v>
      </c>
      <c r="Y1" s="435"/>
      <c r="Z1" s="434" t="s">
        <v>241</v>
      </c>
      <c r="AA1" s="435"/>
      <c r="AB1" s="434" t="s">
        <v>242</v>
      </c>
      <c r="AC1" s="435"/>
      <c r="AD1" s="434" t="s">
        <v>84</v>
      </c>
      <c r="AE1" s="435"/>
      <c r="AF1" s="434" t="s">
        <v>243</v>
      </c>
      <c r="AG1" s="435"/>
      <c r="AH1" s="434" t="s">
        <v>244</v>
      </c>
      <c r="AI1" s="435"/>
      <c r="AJ1" s="434" t="s">
        <v>245</v>
      </c>
      <c r="AK1" s="435"/>
      <c r="AL1" s="434" t="s">
        <v>246</v>
      </c>
      <c r="AM1" s="435"/>
      <c r="AN1" s="434" t="s">
        <v>247</v>
      </c>
      <c r="AO1" s="435"/>
      <c r="AP1" s="434" t="s">
        <v>248</v>
      </c>
      <c r="AQ1" s="435"/>
      <c r="AR1" s="433" t="s">
        <v>2</v>
      </c>
      <c r="AS1" s="433" t="s">
        <v>221</v>
      </c>
    </row>
    <row r="2" spans="1:45" s="206" customFormat="1" ht="12.75" customHeight="1" x14ac:dyDescent="0.2">
      <c r="A2" s="438"/>
      <c r="B2" s="439" t="str">
        <f>'Condições Gerais'!G6</f>
        <v>Analista Desenvolvedor Sênior - Java / Framework / Jcompany / Jaguar e banco de dados Oracle</v>
      </c>
      <c r="C2" s="440"/>
      <c r="D2" s="441" t="str">
        <f>'Condições Gerais'!H6</f>
        <v>Analista Desenvolvedor PLENO - BIRT (Business Intelligence Reporting Tool) e banco de dados Oracle</v>
      </c>
      <c r="E2" s="440"/>
      <c r="F2" s="436" t="str">
        <f>'Condições Gerais'!I6</f>
        <v>Analista de Requisitos PLENO</v>
      </c>
      <c r="G2" s="437"/>
      <c r="H2" s="436" t="str">
        <f>'Condições Gerais'!J6</f>
        <v xml:space="preserve">Analista Sistemas PLENO - Atendimento e apoio aos usuários dos Sistemas </v>
      </c>
      <c r="I2" s="437"/>
      <c r="J2" s="436">
        <f>'Condições Gerais'!K6</f>
        <v>0</v>
      </c>
      <c r="K2" s="437"/>
      <c r="L2" s="436" t="str">
        <f>'Condições Gerais'!L6</f>
        <v xml:space="preserve">06- </v>
      </c>
      <c r="M2" s="437"/>
      <c r="N2" s="436" t="str">
        <f>'Condições Gerais'!M6</f>
        <v xml:space="preserve">07- </v>
      </c>
      <c r="O2" s="437"/>
      <c r="P2" s="436" t="str">
        <f>'Condições Gerais'!N6</f>
        <v xml:space="preserve">08- </v>
      </c>
      <c r="Q2" s="437"/>
      <c r="R2" s="436" t="str">
        <f>'Condições Gerais'!O6</f>
        <v xml:space="preserve">09- </v>
      </c>
      <c r="S2" s="437"/>
      <c r="T2" s="436" t="str">
        <f>'Condições Gerais'!P6</f>
        <v xml:space="preserve">10- </v>
      </c>
      <c r="U2" s="437"/>
      <c r="V2" s="436" t="str">
        <f>'Condições Gerais'!Q6</f>
        <v xml:space="preserve">11- </v>
      </c>
      <c r="W2" s="437"/>
      <c r="X2" s="436" t="str">
        <f>'Condições Gerais'!R6</f>
        <v xml:space="preserve">12- </v>
      </c>
      <c r="Y2" s="437"/>
      <c r="Z2" s="436" t="str">
        <f>'Condições Gerais'!S6</f>
        <v xml:space="preserve">13- </v>
      </c>
      <c r="AA2" s="437"/>
      <c r="AB2" s="436" t="str">
        <f>'Condições Gerais'!T6</f>
        <v xml:space="preserve">14- </v>
      </c>
      <c r="AC2" s="437"/>
      <c r="AD2" s="436" t="str">
        <f>'Condições Gerais'!U6</f>
        <v xml:space="preserve">15- </v>
      </c>
      <c r="AE2" s="437"/>
      <c r="AF2" s="436" t="str">
        <f>'Condições Gerais'!V6</f>
        <v xml:space="preserve">16- </v>
      </c>
      <c r="AG2" s="437"/>
      <c r="AH2" s="436" t="str">
        <f>'Condições Gerais'!W6</f>
        <v xml:space="preserve">17- </v>
      </c>
      <c r="AI2" s="437"/>
      <c r="AJ2" s="436" t="str">
        <f>'Condições Gerais'!X6</f>
        <v xml:space="preserve">18- </v>
      </c>
      <c r="AK2" s="437"/>
      <c r="AL2" s="436" t="str">
        <f>'Condições Gerais'!Y6</f>
        <v xml:space="preserve">19- </v>
      </c>
      <c r="AM2" s="437"/>
      <c r="AN2" s="436" t="str">
        <f>'Condições Gerais'!Z6</f>
        <v xml:space="preserve">20- </v>
      </c>
      <c r="AO2" s="437"/>
      <c r="AP2" s="436" t="str">
        <f>'Condições Gerais'!AA6</f>
        <v xml:space="preserve">21- </v>
      </c>
      <c r="AQ2" s="437"/>
      <c r="AR2" s="433"/>
      <c r="AS2" s="433"/>
    </row>
    <row r="3" spans="1:45" ht="24.75" customHeight="1" x14ac:dyDescent="0.2">
      <c r="A3" s="438"/>
      <c r="B3" s="179" t="s">
        <v>217</v>
      </c>
      <c r="C3" s="180">
        <f>'1'!F79</f>
        <v>21830.682475726291</v>
      </c>
      <c r="D3" s="179" t="s">
        <v>217</v>
      </c>
      <c r="E3" s="180">
        <f>'2'!F79</f>
        <v>17364.416199206265</v>
      </c>
      <c r="F3" s="179" t="s">
        <v>217</v>
      </c>
      <c r="G3" s="180">
        <f>'3'!F79</f>
        <v>16378.876109208735</v>
      </c>
      <c r="H3" s="179" t="s">
        <v>217</v>
      </c>
      <c r="I3" s="180">
        <f>'4'!F79</f>
        <v>17033.186784132409</v>
      </c>
      <c r="J3" s="179" t="s">
        <v>217</v>
      </c>
      <c r="K3" s="180">
        <f>'5'!F79</f>
        <v>0</v>
      </c>
      <c r="L3" s="179" t="s">
        <v>217</v>
      </c>
      <c r="M3" s="180">
        <f>'6'!F79</f>
        <v>0</v>
      </c>
      <c r="N3" s="179" t="s">
        <v>217</v>
      </c>
      <c r="O3" s="180">
        <f>'7'!F79</f>
        <v>0</v>
      </c>
      <c r="P3" s="179" t="s">
        <v>217</v>
      </c>
      <c r="Q3" s="180">
        <f>'8'!F79</f>
        <v>0</v>
      </c>
      <c r="R3" s="179" t="s">
        <v>217</v>
      </c>
      <c r="S3" s="180">
        <f>'9'!F79</f>
        <v>0</v>
      </c>
      <c r="T3" s="179" t="s">
        <v>217</v>
      </c>
      <c r="U3" s="180">
        <f>'10'!F79</f>
        <v>0</v>
      </c>
      <c r="V3" s="179" t="s">
        <v>217</v>
      </c>
      <c r="W3" s="180">
        <f>'11'!F79</f>
        <v>0</v>
      </c>
      <c r="X3" s="179" t="s">
        <v>217</v>
      </c>
      <c r="Y3" s="180">
        <f>'12'!F79</f>
        <v>0</v>
      </c>
      <c r="Z3" s="179" t="s">
        <v>217</v>
      </c>
      <c r="AA3" s="180">
        <f>'13'!F79</f>
        <v>0</v>
      </c>
      <c r="AB3" s="179" t="s">
        <v>217</v>
      </c>
      <c r="AC3" s="180">
        <f>'14'!F79</f>
        <v>0</v>
      </c>
      <c r="AD3" s="179" t="s">
        <v>217</v>
      </c>
      <c r="AE3" s="180">
        <f>'15'!F79</f>
        <v>0</v>
      </c>
      <c r="AF3" s="179" t="s">
        <v>217</v>
      </c>
      <c r="AG3" s="180">
        <f>'16'!F79</f>
        <v>0</v>
      </c>
      <c r="AH3" s="179" t="s">
        <v>217</v>
      </c>
      <c r="AI3" s="180">
        <f>'17'!F79</f>
        <v>0</v>
      </c>
      <c r="AJ3" s="179" t="s">
        <v>217</v>
      </c>
      <c r="AK3" s="180">
        <f>'18'!F79</f>
        <v>0</v>
      </c>
      <c r="AL3" s="179" t="s">
        <v>217</v>
      </c>
      <c r="AM3" s="180">
        <f>'19'!F79</f>
        <v>0</v>
      </c>
      <c r="AN3" s="179" t="s">
        <v>217</v>
      </c>
      <c r="AO3" s="180">
        <f>'20'!F79</f>
        <v>0</v>
      </c>
      <c r="AP3" s="179" t="s">
        <v>217</v>
      </c>
      <c r="AQ3" s="180">
        <f>'21'!F79</f>
        <v>0</v>
      </c>
      <c r="AR3" s="433"/>
      <c r="AS3" s="433"/>
    </row>
    <row r="4" spans="1:45" ht="12.75" customHeight="1" x14ac:dyDescent="0.2">
      <c r="A4" s="438"/>
      <c r="B4" s="182" t="s">
        <v>219</v>
      </c>
      <c r="C4" s="181" t="s">
        <v>218</v>
      </c>
      <c r="D4" s="182" t="s">
        <v>219</v>
      </c>
      <c r="E4" s="181" t="s">
        <v>218</v>
      </c>
      <c r="F4" s="182" t="s">
        <v>219</v>
      </c>
      <c r="G4" s="181" t="s">
        <v>218</v>
      </c>
      <c r="H4" s="182" t="s">
        <v>219</v>
      </c>
      <c r="I4" s="181" t="s">
        <v>218</v>
      </c>
      <c r="J4" s="182" t="s">
        <v>219</v>
      </c>
      <c r="K4" s="181" t="s">
        <v>218</v>
      </c>
      <c r="L4" s="182" t="s">
        <v>219</v>
      </c>
      <c r="M4" s="181" t="s">
        <v>218</v>
      </c>
      <c r="N4" s="182" t="s">
        <v>219</v>
      </c>
      <c r="O4" s="181" t="s">
        <v>218</v>
      </c>
      <c r="P4" s="182" t="s">
        <v>219</v>
      </c>
      <c r="Q4" s="181" t="s">
        <v>218</v>
      </c>
      <c r="R4" s="182" t="s">
        <v>219</v>
      </c>
      <c r="S4" s="181" t="s">
        <v>218</v>
      </c>
      <c r="T4" s="182" t="s">
        <v>219</v>
      </c>
      <c r="U4" s="181" t="s">
        <v>218</v>
      </c>
      <c r="V4" s="182" t="s">
        <v>219</v>
      </c>
      <c r="W4" s="181" t="s">
        <v>218</v>
      </c>
      <c r="X4" s="182" t="s">
        <v>219</v>
      </c>
      <c r="Y4" s="181" t="s">
        <v>218</v>
      </c>
      <c r="Z4" s="182" t="s">
        <v>219</v>
      </c>
      <c r="AA4" s="181" t="s">
        <v>218</v>
      </c>
      <c r="AB4" s="182" t="s">
        <v>219</v>
      </c>
      <c r="AC4" s="181" t="s">
        <v>218</v>
      </c>
      <c r="AD4" s="182" t="s">
        <v>219</v>
      </c>
      <c r="AE4" s="181" t="s">
        <v>218</v>
      </c>
      <c r="AF4" s="182" t="s">
        <v>219</v>
      </c>
      <c r="AG4" s="181" t="s">
        <v>218</v>
      </c>
      <c r="AH4" s="182" t="s">
        <v>219</v>
      </c>
      <c r="AI4" s="181" t="s">
        <v>218</v>
      </c>
      <c r="AJ4" s="182" t="s">
        <v>219</v>
      </c>
      <c r="AK4" s="181" t="s">
        <v>218</v>
      </c>
      <c r="AL4" s="182" t="s">
        <v>219</v>
      </c>
      <c r="AM4" s="181" t="s">
        <v>218</v>
      </c>
      <c r="AN4" s="182" t="s">
        <v>219</v>
      </c>
      <c r="AO4" s="181" t="s">
        <v>218</v>
      </c>
      <c r="AP4" s="182" t="s">
        <v>219</v>
      </c>
      <c r="AQ4" s="181" t="s">
        <v>218</v>
      </c>
      <c r="AR4" s="433"/>
      <c r="AS4" s="433"/>
    </row>
    <row r="5" spans="1:45" ht="12.75" customHeight="1" x14ac:dyDescent="0.2">
      <c r="A5" s="183"/>
      <c r="B5" s="186"/>
      <c r="C5" s="185">
        <f t="shared" ref="C5:C68" si="0">C$3*B5</f>
        <v>0</v>
      </c>
      <c r="D5" s="186"/>
      <c r="E5" s="185">
        <f t="shared" ref="E5:E68" si="1">E$3*D5</f>
        <v>0</v>
      </c>
      <c r="F5" s="186"/>
      <c r="G5" s="185">
        <f t="shared" ref="G5:G68" si="2">G$3*F5</f>
        <v>0</v>
      </c>
      <c r="H5" s="186"/>
      <c r="I5" s="185">
        <f t="shared" ref="I5:I68" si="3">I$3*H5</f>
        <v>0</v>
      </c>
      <c r="J5" s="186"/>
      <c r="K5" s="185">
        <f t="shared" ref="K5:K68" si="4">K$3*J5</f>
        <v>0</v>
      </c>
      <c r="L5" s="186"/>
      <c r="M5" s="185">
        <f t="shared" ref="M5:M68" si="5">M$3*L5</f>
        <v>0</v>
      </c>
      <c r="N5" s="186"/>
      <c r="O5" s="185">
        <f t="shared" ref="O5:O68" si="6">O$3*N5</f>
        <v>0</v>
      </c>
      <c r="P5" s="186"/>
      <c r="Q5" s="185">
        <f t="shared" ref="Q5:Q68" si="7">Q$3*P5</f>
        <v>0</v>
      </c>
      <c r="R5" s="186"/>
      <c r="S5" s="185">
        <f t="shared" ref="S5:S68" si="8">S$3*R5</f>
        <v>0</v>
      </c>
      <c r="T5" s="186"/>
      <c r="U5" s="185">
        <f t="shared" ref="U5:U68" si="9">U$3*T5</f>
        <v>0</v>
      </c>
      <c r="V5" s="186"/>
      <c r="W5" s="185">
        <f t="shared" ref="W5:W68" si="10">W$3*V5</f>
        <v>0</v>
      </c>
      <c r="X5" s="186"/>
      <c r="Y5" s="185">
        <f t="shared" ref="Y5:Y68" si="11">Y$3*X5</f>
        <v>0</v>
      </c>
      <c r="Z5" s="186"/>
      <c r="AA5" s="185">
        <f t="shared" ref="AA5:AA68" si="12">AA$3*Z5</f>
        <v>0</v>
      </c>
      <c r="AB5" s="186"/>
      <c r="AC5" s="185">
        <f t="shared" ref="AC5:AC68" si="13">AC$3*AB5</f>
        <v>0</v>
      </c>
      <c r="AD5" s="186"/>
      <c r="AE5" s="185">
        <f t="shared" ref="AE5:AE68" si="14">AE$3*AD5</f>
        <v>0</v>
      </c>
      <c r="AF5" s="186"/>
      <c r="AG5" s="185">
        <f t="shared" ref="AG5:AG68" si="15">AG$3*AF5</f>
        <v>0</v>
      </c>
      <c r="AH5" s="186"/>
      <c r="AI5" s="185">
        <f t="shared" ref="AI5:AI68" si="16">AI$3*AH5</f>
        <v>0</v>
      </c>
      <c r="AJ5" s="186"/>
      <c r="AK5" s="185">
        <f t="shared" ref="AK5:AK68" si="17">AK$3*AJ5</f>
        <v>0</v>
      </c>
      <c r="AL5" s="186"/>
      <c r="AM5" s="185">
        <f t="shared" ref="AM5:AM68" si="18">AM$3*AL5</f>
        <v>0</v>
      </c>
      <c r="AN5" s="186"/>
      <c r="AO5" s="185">
        <f t="shared" ref="AO5:AO68" si="19">AO$3*AN5</f>
        <v>0</v>
      </c>
      <c r="AP5" s="186"/>
      <c r="AQ5" s="185">
        <f t="shared" ref="AQ5:AQ68" si="20">AQ$3*AP5</f>
        <v>0</v>
      </c>
      <c r="AR5" s="187">
        <f t="shared" ref="AR5:AS36" si="21">B5+D5+F5+H5+J5+L5+N5+P5+R5+T5+V5+X5+Z5+AB5+AD5+AF5+AH5+AJ5+AL5+AN5+AP5</f>
        <v>0</v>
      </c>
      <c r="AS5" s="185">
        <f t="shared" si="21"/>
        <v>0</v>
      </c>
    </row>
    <row r="6" spans="1:45" ht="12.75" customHeight="1" x14ac:dyDescent="0.2">
      <c r="A6" s="183"/>
      <c r="B6" s="186"/>
      <c r="C6" s="185">
        <f t="shared" si="0"/>
        <v>0</v>
      </c>
      <c r="D6" s="186"/>
      <c r="E6" s="185">
        <f t="shared" si="1"/>
        <v>0</v>
      </c>
      <c r="F6" s="186"/>
      <c r="G6" s="185">
        <f t="shared" si="2"/>
        <v>0</v>
      </c>
      <c r="H6" s="186"/>
      <c r="I6" s="185">
        <f t="shared" si="3"/>
        <v>0</v>
      </c>
      <c r="J6" s="186"/>
      <c r="K6" s="185">
        <f t="shared" si="4"/>
        <v>0</v>
      </c>
      <c r="L6" s="186"/>
      <c r="M6" s="185">
        <f t="shared" si="5"/>
        <v>0</v>
      </c>
      <c r="N6" s="186"/>
      <c r="O6" s="185">
        <f t="shared" si="6"/>
        <v>0</v>
      </c>
      <c r="P6" s="186"/>
      <c r="Q6" s="185">
        <f t="shared" si="7"/>
        <v>0</v>
      </c>
      <c r="R6" s="186"/>
      <c r="S6" s="185">
        <f t="shared" si="8"/>
        <v>0</v>
      </c>
      <c r="T6" s="186"/>
      <c r="U6" s="185">
        <f t="shared" si="9"/>
        <v>0</v>
      </c>
      <c r="V6" s="186"/>
      <c r="W6" s="185">
        <f t="shared" si="10"/>
        <v>0</v>
      </c>
      <c r="X6" s="186"/>
      <c r="Y6" s="185">
        <f t="shared" si="11"/>
        <v>0</v>
      </c>
      <c r="Z6" s="186"/>
      <c r="AA6" s="185">
        <f t="shared" si="12"/>
        <v>0</v>
      </c>
      <c r="AB6" s="186"/>
      <c r="AC6" s="185">
        <f t="shared" si="13"/>
        <v>0</v>
      </c>
      <c r="AD6" s="186"/>
      <c r="AE6" s="185">
        <f t="shared" si="14"/>
        <v>0</v>
      </c>
      <c r="AF6" s="186"/>
      <c r="AG6" s="185">
        <f t="shared" si="15"/>
        <v>0</v>
      </c>
      <c r="AH6" s="186"/>
      <c r="AI6" s="185">
        <f t="shared" si="16"/>
        <v>0</v>
      </c>
      <c r="AJ6" s="186"/>
      <c r="AK6" s="185">
        <f t="shared" si="17"/>
        <v>0</v>
      </c>
      <c r="AL6" s="186"/>
      <c r="AM6" s="185">
        <f t="shared" si="18"/>
        <v>0</v>
      </c>
      <c r="AN6" s="186"/>
      <c r="AO6" s="185">
        <f t="shared" si="19"/>
        <v>0</v>
      </c>
      <c r="AP6" s="186"/>
      <c r="AQ6" s="185">
        <f t="shared" si="20"/>
        <v>0</v>
      </c>
      <c r="AR6" s="187">
        <f t="shared" si="21"/>
        <v>0</v>
      </c>
      <c r="AS6" s="185">
        <f t="shared" si="21"/>
        <v>0</v>
      </c>
    </row>
    <row r="7" spans="1:45" ht="12.75" customHeight="1" x14ac:dyDescent="0.2">
      <c r="A7" s="183"/>
      <c r="B7" s="186"/>
      <c r="C7" s="185">
        <f t="shared" si="0"/>
        <v>0</v>
      </c>
      <c r="D7" s="186"/>
      <c r="E7" s="185">
        <f t="shared" si="1"/>
        <v>0</v>
      </c>
      <c r="F7" s="186"/>
      <c r="G7" s="185">
        <f t="shared" si="2"/>
        <v>0</v>
      </c>
      <c r="H7" s="186"/>
      <c r="I7" s="185">
        <f t="shared" si="3"/>
        <v>0</v>
      </c>
      <c r="J7" s="186"/>
      <c r="K7" s="185">
        <f t="shared" si="4"/>
        <v>0</v>
      </c>
      <c r="L7" s="186"/>
      <c r="M7" s="185">
        <f t="shared" si="5"/>
        <v>0</v>
      </c>
      <c r="N7" s="186"/>
      <c r="O7" s="185">
        <f t="shared" si="6"/>
        <v>0</v>
      </c>
      <c r="P7" s="186"/>
      <c r="Q7" s="185">
        <f t="shared" si="7"/>
        <v>0</v>
      </c>
      <c r="R7" s="186"/>
      <c r="S7" s="185">
        <f t="shared" si="8"/>
        <v>0</v>
      </c>
      <c r="T7" s="186"/>
      <c r="U7" s="185">
        <f t="shared" si="9"/>
        <v>0</v>
      </c>
      <c r="V7" s="186"/>
      <c r="W7" s="185">
        <f t="shared" si="10"/>
        <v>0</v>
      </c>
      <c r="X7" s="186"/>
      <c r="Y7" s="185">
        <f t="shared" si="11"/>
        <v>0</v>
      </c>
      <c r="Z7" s="186"/>
      <c r="AA7" s="185">
        <f t="shared" si="12"/>
        <v>0</v>
      </c>
      <c r="AB7" s="186"/>
      <c r="AC7" s="185">
        <f t="shared" si="13"/>
        <v>0</v>
      </c>
      <c r="AD7" s="186"/>
      <c r="AE7" s="185">
        <f t="shared" si="14"/>
        <v>0</v>
      </c>
      <c r="AF7" s="186"/>
      <c r="AG7" s="185">
        <f t="shared" si="15"/>
        <v>0</v>
      </c>
      <c r="AH7" s="186"/>
      <c r="AI7" s="185">
        <f t="shared" si="16"/>
        <v>0</v>
      </c>
      <c r="AJ7" s="186"/>
      <c r="AK7" s="185">
        <f t="shared" si="17"/>
        <v>0</v>
      </c>
      <c r="AL7" s="186"/>
      <c r="AM7" s="185">
        <f t="shared" si="18"/>
        <v>0</v>
      </c>
      <c r="AN7" s="186"/>
      <c r="AO7" s="185">
        <f t="shared" si="19"/>
        <v>0</v>
      </c>
      <c r="AP7" s="186"/>
      <c r="AQ7" s="185">
        <f t="shared" si="20"/>
        <v>0</v>
      </c>
      <c r="AR7" s="187">
        <f t="shared" si="21"/>
        <v>0</v>
      </c>
      <c r="AS7" s="185">
        <f t="shared" si="21"/>
        <v>0</v>
      </c>
    </row>
    <row r="8" spans="1:45" ht="12.75" customHeight="1" x14ac:dyDescent="0.2">
      <c r="A8" s="183"/>
      <c r="B8" s="186"/>
      <c r="C8" s="185">
        <f t="shared" si="0"/>
        <v>0</v>
      </c>
      <c r="D8" s="186"/>
      <c r="E8" s="185">
        <f t="shared" si="1"/>
        <v>0</v>
      </c>
      <c r="F8" s="186"/>
      <c r="G8" s="185">
        <f t="shared" si="2"/>
        <v>0</v>
      </c>
      <c r="H8" s="186"/>
      <c r="I8" s="185">
        <f t="shared" si="3"/>
        <v>0</v>
      </c>
      <c r="J8" s="186"/>
      <c r="K8" s="185">
        <f t="shared" si="4"/>
        <v>0</v>
      </c>
      <c r="L8" s="186"/>
      <c r="M8" s="185">
        <f t="shared" si="5"/>
        <v>0</v>
      </c>
      <c r="N8" s="186"/>
      <c r="O8" s="185">
        <f t="shared" si="6"/>
        <v>0</v>
      </c>
      <c r="P8" s="186"/>
      <c r="Q8" s="185">
        <f t="shared" si="7"/>
        <v>0</v>
      </c>
      <c r="R8" s="186"/>
      <c r="S8" s="185">
        <f t="shared" si="8"/>
        <v>0</v>
      </c>
      <c r="T8" s="186"/>
      <c r="U8" s="185">
        <f t="shared" si="9"/>
        <v>0</v>
      </c>
      <c r="V8" s="186"/>
      <c r="W8" s="185">
        <f t="shared" si="10"/>
        <v>0</v>
      </c>
      <c r="X8" s="186"/>
      <c r="Y8" s="185">
        <f t="shared" si="11"/>
        <v>0</v>
      </c>
      <c r="Z8" s="186"/>
      <c r="AA8" s="185">
        <f t="shared" si="12"/>
        <v>0</v>
      </c>
      <c r="AB8" s="186"/>
      <c r="AC8" s="185">
        <f t="shared" si="13"/>
        <v>0</v>
      </c>
      <c r="AD8" s="186"/>
      <c r="AE8" s="185">
        <f t="shared" si="14"/>
        <v>0</v>
      </c>
      <c r="AF8" s="186"/>
      <c r="AG8" s="185">
        <f t="shared" si="15"/>
        <v>0</v>
      </c>
      <c r="AH8" s="186"/>
      <c r="AI8" s="185">
        <f t="shared" si="16"/>
        <v>0</v>
      </c>
      <c r="AJ8" s="186"/>
      <c r="AK8" s="185">
        <f t="shared" si="17"/>
        <v>0</v>
      </c>
      <c r="AL8" s="186"/>
      <c r="AM8" s="185">
        <f t="shared" si="18"/>
        <v>0</v>
      </c>
      <c r="AN8" s="186"/>
      <c r="AO8" s="185">
        <f t="shared" si="19"/>
        <v>0</v>
      </c>
      <c r="AP8" s="186"/>
      <c r="AQ8" s="185">
        <f t="shared" si="20"/>
        <v>0</v>
      </c>
      <c r="AR8" s="187">
        <f t="shared" si="21"/>
        <v>0</v>
      </c>
      <c r="AS8" s="185">
        <f t="shared" si="21"/>
        <v>0</v>
      </c>
    </row>
    <row r="9" spans="1:45" ht="12.75" customHeight="1" x14ac:dyDescent="0.2">
      <c r="A9" s="183"/>
      <c r="B9" s="186"/>
      <c r="C9" s="185">
        <f t="shared" si="0"/>
        <v>0</v>
      </c>
      <c r="D9" s="186"/>
      <c r="E9" s="185">
        <f t="shared" si="1"/>
        <v>0</v>
      </c>
      <c r="F9" s="186"/>
      <c r="G9" s="185">
        <f t="shared" si="2"/>
        <v>0</v>
      </c>
      <c r="H9" s="186"/>
      <c r="I9" s="185">
        <f t="shared" si="3"/>
        <v>0</v>
      </c>
      <c r="J9" s="186"/>
      <c r="K9" s="185">
        <f t="shared" si="4"/>
        <v>0</v>
      </c>
      <c r="L9" s="186"/>
      <c r="M9" s="185">
        <f t="shared" si="5"/>
        <v>0</v>
      </c>
      <c r="N9" s="186"/>
      <c r="O9" s="185">
        <f t="shared" si="6"/>
        <v>0</v>
      </c>
      <c r="P9" s="186"/>
      <c r="Q9" s="185">
        <f t="shared" si="7"/>
        <v>0</v>
      </c>
      <c r="R9" s="186"/>
      <c r="S9" s="185">
        <f t="shared" si="8"/>
        <v>0</v>
      </c>
      <c r="T9" s="186"/>
      <c r="U9" s="185">
        <f t="shared" si="9"/>
        <v>0</v>
      </c>
      <c r="V9" s="186"/>
      <c r="W9" s="185">
        <f t="shared" si="10"/>
        <v>0</v>
      </c>
      <c r="X9" s="186"/>
      <c r="Y9" s="185">
        <f t="shared" si="11"/>
        <v>0</v>
      </c>
      <c r="Z9" s="186"/>
      <c r="AA9" s="185">
        <f t="shared" si="12"/>
        <v>0</v>
      </c>
      <c r="AB9" s="186"/>
      <c r="AC9" s="185">
        <f t="shared" si="13"/>
        <v>0</v>
      </c>
      <c r="AD9" s="186"/>
      <c r="AE9" s="185">
        <f t="shared" si="14"/>
        <v>0</v>
      </c>
      <c r="AF9" s="186"/>
      <c r="AG9" s="185">
        <f t="shared" si="15"/>
        <v>0</v>
      </c>
      <c r="AH9" s="186"/>
      <c r="AI9" s="185">
        <f t="shared" si="16"/>
        <v>0</v>
      </c>
      <c r="AJ9" s="186"/>
      <c r="AK9" s="185">
        <f t="shared" si="17"/>
        <v>0</v>
      </c>
      <c r="AL9" s="186"/>
      <c r="AM9" s="185">
        <f t="shared" si="18"/>
        <v>0</v>
      </c>
      <c r="AN9" s="186"/>
      <c r="AO9" s="185">
        <f t="shared" si="19"/>
        <v>0</v>
      </c>
      <c r="AP9" s="186"/>
      <c r="AQ9" s="185">
        <f t="shared" si="20"/>
        <v>0</v>
      </c>
      <c r="AR9" s="187">
        <f t="shared" si="21"/>
        <v>0</v>
      </c>
      <c r="AS9" s="185">
        <f t="shared" si="21"/>
        <v>0</v>
      </c>
    </row>
    <row r="10" spans="1:45" ht="12.75" customHeight="1" x14ac:dyDescent="0.2">
      <c r="A10" s="188"/>
      <c r="B10" s="186"/>
      <c r="C10" s="185">
        <f t="shared" si="0"/>
        <v>0</v>
      </c>
      <c r="D10" s="186"/>
      <c r="E10" s="185">
        <f t="shared" si="1"/>
        <v>0</v>
      </c>
      <c r="F10" s="186"/>
      <c r="G10" s="185">
        <f t="shared" si="2"/>
        <v>0</v>
      </c>
      <c r="H10" s="186"/>
      <c r="I10" s="185">
        <f t="shared" si="3"/>
        <v>0</v>
      </c>
      <c r="J10" s="186"/>
      <c r="K10" s="185">
        <f t="shared" si="4"/>
        <v>0</v>
      </c>
      <c r="L10" s="186"/>
      <c r="M10" s="185">
        <f t="shared" si="5"/>
        <v>0</v>
      </c>
      <c r="N10" s="186"/>
      <c r="O10" s="185">
        <f t="shared" si="6"/>
        <v>0</v>
      </c>
      <c r="P10" s="186"/>
      <c r="Q10" s="185">
        <f t="shared" si="7"/>
        <v>0</v>
      </c>
      <c r="R10" s="186"/>
      <c r="S10" s="185">
        <f t="shared" si="8"/>
        <v>0</v>
      </c>
      <c r="T10" s="186"/>
      <c r="U10" s="185">
        <f t="shared" si="9"/>
        <v>0</v>
      </c>
      <c r="V10" s="186"/>
      <c r="W10" s="185">
        <f t="shared" si="10"/>
        <v>0</v>
      </c>
      <c r="X10" s="186"/>
      <c r="Y10" s="185">
        <f t="shared" si="11"/>
        <v>0</v>
      </c>
      <c r="Z10" s="186"/>
      <c r="AA10" s="185">
        <f t="shared" si="12"/>
        <v>0</v>
      </c>
      <c r="AB10" s="186"/>
      <c r="AC10" s="185">
        <f t="shared" si="13"/>
        <v>0</v>
      </c>
      <c r="AD10" s="186"/>
      <c r="AE10" s="185">
        <f t="shared" si="14"/>
        <v>0</v>
      </c>
      <c r="AF10" s="186"/>
      <c r="AG10" s="185">
        <f t="shared" si="15"/>
        <v>0</v>
      </c>
      <c r="AH10" s="186"/>
      <c r="AI10" s="185">
        <f t="shared" si="16"/>
        <v>0</v>
      </c>
      <c r="AJ10" s="186"/>
      <c r="AK10" s="185">
        <f t="shared" si="17"/>
        <v>0</v>
      </c>
      <c r="AL10" s="186"/>
      <c r="AM10" s="185">
        <f t="shared" si="18"/>
        <v>0</v>
      </c>
      <c r="AN10" s="186"/>
      <c r="AO10" s="185">
        <f t="shared" si="19"/>
        <v>0</v>
      </c>
      <c r="AP10" s="186"/>
      <c r="AQ10" s="185">
        <f t="shared" si="20"/>
        <v>0</v>
      </c>
      <c r="AR10" s="187">
        <f t="shared" si="21"/>
        <v>0</v>
      </c>
      <c r="AS10" s="185">
        <f t="shared" si="21"/>
        <v>0</v>
      </c>
    </row>
    <row r="11" spans="1:45" ht="12.75" customHeight="1" x14ac:dyDescent="0.2">
      <c r="A11" s="188"/>
      <c r="B11" s="186"/>
      <c r="C11" s="185">
        <f t="shared" si="0"/>
        <v>0</v>
      </c>
      <c r="D11" s="186"/>
      <c r="E11" s="185">
        <f t="shared" si="1"/>
        <v>0</v>
      </c>
      <c r="F11" s="186"/>
      <c r="G11" s="185">
        <f t="shared" si="2"/>
        <v>0</v>
      </c>
      <c r="H11" s="186"/>
      <c r="I11" s="185">
        <f t="shared" si="3"/>
        <v>0</v>
      </c>
      <c r="J11" s="186"/>
      <c r="K11" s="185">
        <f t="shared" si="4"/>
        <v>0</v>
      </c>
      <c r="L11" s="186"/>
      <c r="M11" s="185">
        <f t="shared" si="5"/>
        <v>0</v>
      </c>
      <c r="N11" s="186"/>
      <c r="O11" s="185">
        <f t="shared" si="6"/>
        <v>0</v>
      </c>
      <c r="P11" s="186"/>
      <c r="Q11" s="185">
        <f t="shared" si="7"/>
        <v>0</v>
      </c>
      <c r="R11" s="186"/>
      <c r="S11" s="185">
        <f t="shared" si="8"/>
        <v>0</v>
      </c>
      <c r="T11" s="186"/>
      <c r="U11" s="185">
        <f t="shared" si="9"/>
        <v>0</v>
      </c>
      <c r="V11" s="186"/>
      <c r="W11" s="185">
        <f t="shared" si="10"/>
        <v>0</v>
      </c>
      <c r="X11" s="186"/>
      <c r="Y11" s="185">
        <f t="shared" si="11"/>
        <v>0</v>
      </c>
      <c r="Z11" s="186"/>
      <c r="AA11" s="185">
        <f t="shared" si="12"/>
        <v>0</v>
      </c>
      <c r="AB11" s="186"/>
      <c r="AC11" s="185">
        <f t="shared" si="13"/>
        <v>0</v>
      </c>
      <c r="AD11" s="186"/>
      <c r="AE11" s="185">
        <f t="shared" si="14"/>
        <v>0</v>
      </c>
      <c r="AF11" s="186"/>
      <c r="AG11" s="185">
        <f t="shared" si="15"/>
        <v>0</v>
      </c>
      <c r="AH11" s="186"/>
      <c r="AI11" s="185">
        <f t="shared" si="16"/>
        <v>0</v>
      </c>
      <c r="AJ11" s="186"/>
      <c r="AK11" s="185">
        <f t="shared" si="17"/>
        <v>0</v>
      </c>
      <c r="AL11" s="186"/>
      <c r="AM11" s="185">
        <f t="shared" si="18"/>
        <v>0</v>
      </c>
      <c r="AN11" s="186"/>
      <c r="AO11" s="185">
        <f t="shared" si="19"/>
        <v>0</v>
      </c>
      <c r="AP11" s="186"/>
      <c r="AQ11" s="185">
        <f t="shared" si="20"/>
        <v>0</v>
      </c>
      <c r="AR11" s="187">
        <f t="shared" si="21"/>
        <v>0</v>
      </c>
      <c r="AS11" s="185">
        <f t="shared" si="21"/>
        <v>0</v>
      </c>
    </row>
    <row r="12" spans="1:45" ht="12.75" customHeight="1" x14ac:dyDescent="0.2">
      <c r="A12" s="188"/>
      <c r="B12" s="186"/>
      <c r="C12" s="185">
        <f t="shared" si="0"/>
        <v>0</v>
      </c>
      <c r="D12" s="186"/>
      <c r="E12" s="185">
        <f t="shared" si="1"/>
        <v>0</v>
      </c>
      <c r="F12" s="186"/>
      <c r="G12" s="185">
        <f t="shared" si="2"/>
        <v>0</v>
      </c>
      <c r="H12" s="186"/>
      <c r="I12" s="185">
        <f t="shared" si="3"/>
        <v>0</v>
      </c>
      <c r="J12" s="186"/>
      <c r="K12" s="185">
        <f t="shared" si="4"/>
        <v>0</v>
      </c>
      <c r="L12" s="186"/>
      <c r="M12" s="185">
        <f t="shared" si="5"/>
        <v>0</v>
      </c>
      <c r="N12" s="186"/>
      <c r="O12" s="185">
        <f t="shared" si="6"/>
        <v>0</v>
      </c>
      <c r="P12" s="186"/>
      <c r="Q12" s="185">
        <f t="shared" si="7"/>
        <v>0</v>
      </c>
      <c r="R12" s="186"/>
      <c r="S12" s="185">
        <f t="shared" si="8"/>
        <v>0</v>
      </c>
      <c r="T12" s="186"/>
      <c r="U12" s="185">
        <f t="shared" si="9"/>
        <v>0</v>
      </c>
      <c r="V12" s="186"/>
      <c r="W12" s="185">
        <f t="shared" si="10"/>
        <v>0</v>
      </c>
      <c r="X12" s="186"/>
      <c r="Y12" s="185">
        <f t="shared" si="11"/>
        <v>0</v>
      </c>
      <c r="Z12" s="186"/>
      <c r="AA12" s="185">
        <f t="shared" si="12"/>
        <v>0</v>
      </c>
      <c r="AB12" s="186"/>
      <c r="AC12" s="185">
        <f t="shared" si="13"/>
        <v>0</v>
      </c>
      <c r="AD12" s="186"/>
      <c r="AE12" s="185">
        <f t="shared" si="14"/>
        <v>0</v>
      </c>
      <c r="AF12" s="186"/>
      <c r="AG12" s="185">
        <f t="shared" si="15"/>
        <v>0</v>
      </c>
      <c r="AH12" s="186"/>
      <c r="AI12" s="185">
        <f t="shared" si="16"/>
        <v>0</v>
      </c>
      <c r="AJ12" s="186"/>
      <c r="AK12" s="185">
        <f t="shared" si="17"/>
        <v>0</v>
      </c>
      <c r="AL12" s="186"/>
      <c r="AM12" s="185">
        <f t="shared" si="18"/>
        <v>0</v>
      </c>
      <c r="AN12" s="186"/>
      <c r="AO12" s="185">
        <f t="shared" si="19"/>
        <v>0</v>
      </c>
      <c r="AP12" s="186"/>
      <c r="AQ12" s="185">
        <f t="shared" si="20"/>
        <v>0</v>
      </c>
      <c r="AR12" s="187">
        <f t="shared" si="21"/>
        <v>0</v>
      </c>
      <c r="AS12" s="185">
        <f t="shared" si="21"/>
        <v>0</v>
      </c>
    </row>
    <row r="13" spans="1:45" ht="12.75" customHeight="1" x14ac:dyDescent="0.2">
      <c r="A13" s="188"/>
      <c r="B13" s="186"/>
      <c r="C13" s="185">
        <f t="shared" si="0"/>
        <v>0</v>
      </c>
      <c r="D13" s="186"/>
      <c r="E13" s="185">
        <f t="shared" si="1"/>
        <v>0</v>
      </c>
      <c r="F13" s="186"/>
      <c r="G13" s="185">
        <f t="shared" si="2"/>
        <v>0</v>
      </c>
      <c r="H13" s="186"/>
      <c r="I13" s="185">
        <f t="shared" si="3"/>
        <v>0</v>
      </c>
      <c r="J13" s="186"/>
      <c r="K13" s="185">
        <f t="shared" si="4"/>
        <v>0</v>
      </c>
      <c r="L13" s="186"/>
      <c r="M13" s="185">
        <f t="shared" si="5"/>
        <v>0</v>
      </c>
      <c r="N13" s="186"/>
      <c r="O13" s="185">
        <f t="shared" si="6"/>
        <v>0</v>
      </c>
      <c r="P13" s="186"/>
      <c r="Q13" s="185">
        <f t="shared" si="7"/>
        <v>0</v>
      </c>
      <c r="R13" s="186"/>
      <c r="S13" s="185">
        <f t="shared" si="8"/>
        <v>0</v>
      </c>
      <c r="T13" s="186"/>
      <c r="U13" s="185">
        <f t="shared" si="9"/>
        <v>0</v>
      </c>
      <c r="V13" s="186"/>
      <c r="W13" s="185">
        <f t="shared" si="10"/>
        <v>0</v>
      </c>
      <c r="X13" s="186"/>
      <c r="Y13" s="185">
        <f t="shared" si="11"/>
        <v>0</v>
      </c>
      <c r="Z13" s="186"/>
      <c r="AA13" s="185">
        <f t="shared" si="12"/>
        <v>0</v>
      </c>
      <c r="AB13" s="186"/>
      <c r="AC13" s="185">
        <f t="shared" si="13"/>
        <v>0</v>
      </c>
      <c r="AD13" s="186"/>
      <c r="AE13" s="185">
        <f t="shared" si="14"/>
        <v>0</v>
      </c>
      <c r="AF13" s="186"/>
      <c r="AG13" s="185">
        <f t="shared" si="15"/>
        <v>0</v>
      </c>
      <c r="AH13" s="186"/>
      <c r="AI13" s="185">
        <f t="shared" si="16"/>
        <v>0</v>
      </c>
      <c r="AJ13" s="186"/>
      <c r="AK13" s="185">
        <f t="shared" si="17"/>
        <v>0</v>
      </c>
      <c r="AL13" s="186"/>
      <c r="AM13" s="185">
        <f t="shared" si="18"/>
        <v>0</v>
      </c>
      <c r="AN13" s="186"/>
      <c r="AO13" s="185">
        <f t="shared" si="19"/>
        <v>0</v>
      </c>
      <c r="AP13" s="186"/>
      <c r="AQ13" s="185">
        <f t="shared" si="20"/>
        <v>0</v>
      </c>
      <c r="AR13" s="187">
        <f t="shared" si="21"/>
        <v>0</v>
      </c>
      <c r="AS13" s="185">
        <f t="shared" si="21"/>
        <v>0</v>
      </c>
    </row>
    <row r="14" spans="1:45" ht="12.75" customHeight="1" x14ac:dyDescent="0.2">
      <c r="A14" s="188"/>
      <c r="B14" s="186"/>
      <c r="C14" s="185">
        <f t="shared" si="0"/>
        <v>0</v>
      </c>
      <c r="D14" s="186"/>
      <c r="E14" s="185">
        <f t="shared" si="1"/>
        <v>0</v>
      </c>
      <c r="F14" s="186"/>
      <c r="G14" s="185">
        <f t="shared" si="2"/>
        <v>0</v>
      </c>
      <c r="H14" s="186"/>
      <c r="I14" s="185">
        <f t="shared" si="3"/>
        <v>0</v>
      </c>
      <c r="J14" s="186"/>
      <c r="K14" s="185">
        <f t="shared" si="4"/>
        <v>0</v>
      </c>
      <c r="L14" s="186"/>
      <c r="M14" s="185">
        <f t="shared" si="5"/>
        <v>0</v>
      </c>
      <c r="N14" s="186"/>
      <c r="O14" s="185">
        <f t="shared" si="6"/>
        <v>0</v>
      </c>
      <c r="P14" s="186"/>
      <c r="Q14" s="185">
        <f t="shared" si="7"/>
        <v>0</v>
      </c>
      <c r="R14" s="186"/>
      <c r="S14" s="185">
        <f t="shared" si="8"/>
        <v>0</v>
      </c>
      <c r="T14" s="186"/>
      <c r="U14" s="185">
        <f t="shared" si="9"/>
        <v>0</v>
      </c>
      <c r="V14" s="186"/>
      <c r="W14" s="185">
        <f t="shared" si="10"/>
        <v>0</v>
      </c>
      <c r="X14" s="186"/>
      <c r="Y14" s="185">
        <f t="shared" si="11"/>
        <v>0</v>
      </c>
      <c r="Z14" s="186"/>
      <c r="AA14" s="185">
        <f t="shared" si="12"/>
        <v>0</v>
      </c>
      <c r="AB14" s="186"/>
      <c r="AC14" s="185">
        <f t="shared" si="13"/>
        <v>0</v>
      </c>
      <c r="AD14" s="186"/>
      <c r="AE14" s="185">
        <f t="shared" si="14"/>
        <v>0</v>
      </c>
      <c r="AF14" s="186"/>
      <c r="AG14" s="185">
        <f t="shared" si="15"/>
        <v>0</v>
      </c>
      <c r="AH14" s="186"/>
      <c r="AI14" s="185">
        <f t="shared" si="16"/>
        <v>0</v>
      </c>
      <c r="AJ14" s="186"/>
      <c r="AK14" s="185">
        <f t="shared" si="17"/>
        <v>0</v>
      </c>
      <c r="AL14" s="186"/>
      <c r="AM14" s="185">
        <f t="shared" si="18"/>
        <v>0</v>
      </c>
      <c r="AN14" s="186"/>
      <c r="AO14" s="185">
        <f t="shared" si="19"/>
        <v>0</v>
      </c>
      <c r="AP14" s="186"/>
      <c r="AQ14" s="185">
        <f t="shared" si="20"/>
        <v>0</v>
      </c>
      <c r="AR14" s="187">
        <f t="shared" si="21"/>
        <v>0</v>
      </c>
      <c r="AS14" s="185">
        <f t="shared" si="21"/>
        <v>0</v>
      </c>
    </row>
    <row r="15" spans="1:45" ht="12.75" customHeight="1" x14ac:dyDescent="0.2">
      <c r="A15" s="188"/>
      <c r="B15" s="186"/>
      <c r="C15" s="185">
        <f t="shared" si="0"/>
        <v>0</v>
      </c>
      <c r="D15" s="186"/>
      <c r="E15" s="185">
        <f t="shared" si="1"/>
        <v>0</v>
      </c>
      <c r="F15" s="186"/>
      <c r="G15" s="185">
        <f t="shared" si="2"/>
        <v>0</v>
      </c>
      <c r="H15" s="186"/>
      <c r="I15" s="185">
        <f t="shared" si="3"/>
        <v>0</v>
      </c>
      <c r="J15" s="186"/>
      <c r="K15" s="185">
        <f t="shared" si="4"/>
        <v>0</v>
      </c>
      <c r="L15" s="186"/>
      <c r="M15" s="185">
        <f t="shared" si="5"/>
        <v>0</v>
      </c>
      <c r="N15" s="186"/>
      <c r="O15" s="185">
        <f t="shared" si="6"/>
        <v>0</v>
      </c>
      <c r="P15" s="186"/>
      <c r="Q15" s="185">
        <f t="shared" si="7"/>
        <v>0</v>
      </c>
      <c r="R15" s="186"/>
      <c r="S15" s="185">
        <f t="shared" si="8"/>
        <v>0</v>
      </c>
      <c r="T15" s="186"/>
      <c r="U15" s="185">
        <f t="shared" si="9"/>
        <v>0</v>
      </c>
      <c r="V15" s="186"/>
      <c r="W15" s="185">
        <f t="shared" si="10"/>
        <v>0</v>
      </c>
      <c r="X15" s="186"/>
      <c r="Y15" s="185">
        <f t="shared" si="11"/>
        <v>0</v>
      </c>
      <c r="Z15" s="186"/>
      <c r="AA15" s="185">
        <f t="shared" si="12"/>
        <v>0</v>
      </c>
      <c r="AB15" s="186"/>
      <c r="AC15" s="185">
        <f t="shared" si="13"/>
        <v>0</v>
      </c>
      <c r="AD15" s="186"/>
      <c r="AE15" s="185">
        <f t="shared" si="14"/>
        <v>0</v>
      </c>
      <c r="AF15" s="186"/>
      <c r="AG15" s="185">
        <f t="shared" si="15"/>
        <v>0</v>
      </c>
      <c r="AH15" s="186"/>
      <c r="AI15" s="185">
        <f t="shared" si="16"/>
        <v>0</v>
      </c>
      <c r="AJ15" s="186"/>
      <c r="AK15" s="185">
        <f t="shared" si="17"/>
        <v>0</v>
      </c>
      <c r="AL15" s="186"/>
      <c r="AM15" s="185">
        <f t="shared" si="18"/>
        <v>0</v>
      </c>
      <c r="AN15" s="186"/>
      <c r="AO15" s="185">
        <f t="shared" si="19"/>
        <v>0</v>
      </c>
      <c r="AP15" s="186"/>
      <c r="AQ15" s="185">
        <f t="shared" si="20"/>
        <v>0</v>
      </c>
      <c r="AR15" s="187">
        <f t="shared" si="21"/>
        <v>0</v>
      </c>
      <c r="AS15" s="185">
        <f t="shared" si="21"/>
        <v>0</v>
      </c>
    </row>
    <row r="16" spans="1:45" ht="12.75" customHeight="1" x14ac:dyDescent="0.2">
      <c r="A16" s="188"/>
      <c r="B16" s="186"/>
      <c r="C16" s="185">
        <f t="shared" si="0"/>
        <v>0</v>
      </c>
      <c r="D16" s="186"/>
      <c r="E16" s="185">
        <f t="shared" si="1"/>
        <v>0</v>
      </c>
      <c r="F16" s="186"/>
      <c r="G16" s="185">
        <f t="shared" si="2"/>
        <v>0</v>
      </c>
      <c r="H16" s="186"/>
      <c r="I16" s="185">
        <f t="shared" si="3"/>
        <v>0</v>
      </c>
      <c r="J16" s="186"/>
      <c r="K16" s="185">
        <f t="shared" si="4"/>
        <v>0</v>
      </c>
      <c r="L16" s="186"/>
      <c r="M16" s="185">
        <f t="shared" si="5"/>
        <v>0</v>
      </c>
      <c r="N16" s="186"/>
      <c r="O16" s="185">
        <f t="shared" si="6"/>
        <v>0</v>
      </c>
      <c r="P16" s="186"/>
      <c r="Q16" s="185">
        <f t="shared" si="7"/>
        <v>0</v>
      </c>
      <c r="R16" s="186"/>
      <c r="S16" s="185">
        <f t="shared" si="8"/>
        <v>0</v>
      </c>
      <c r="T16" s="186"/>
      <c r="U16" s="185">
        <f t="shared" si="9"/>
        <v>0</v>
      </c>
      <c r="V16" s="186"/>
      <c r="W16" s="185">
        <f t="shared" si="10"/>
        <v>0</v>
      </c>
      <c r="X16" s="186"/>
      <c r="Y16" s="185">
        <f t="shared" si="11"/>
        <v>0</v>
      </c>
      <c r="Z16" s="186"/>
      <c r="AA16" s="185">
        <f t="shared" si="12"/>
        <v>0</v>
      </c>
      <c r="AB16" s="186"/>
      <c r="AC16" s="185">
        <f t="shared" si="13"/>
        <v>0</v>
      </c>
      <c r="AD16" s="186"/>
      <c r="AE16" s="185">
        <f t="shared" si="14"/>
        <v>0</v>
      </c>
      <c r="AF16" s="186"/>
      <c r="AG16" s="185">
        <f t="shared" si="15"/>
        <v>0</v>
      </c>
      <c r="AH16" s="186"/>
      <c r="AI16" s="185">
        <f t="shared" si="16"/>
        <v>0</v>
      </c>
      <c r="AJ16" s="186"/>
      <c r="AK16" s="185">
        <f t="shared" si="17"/>
        <v>0</v>
      </c>
      <c r="AL16" s="186"/>
      <c r="AM16" s="185">
        <f t="shared" si="18"/>
        <v>0</v>
      </c>
      <c r="AN16" s="186"/>
      <c r="AO16" s="185">
        <f t="shared" si="19"/>
        <v>0</v>
      </c>
      <c r="AP16" s="186"/>
      <c r="AQ16" s="185">
        <f t="shared" si="20"/>
        <v>0</v>
      </c>
      <c r="AR16" s="187">
        <f t="shared" si="21"/>
        <v>0</v>
      </c>
      <c r="AS16" s="185">
        <f t="shared" si="21"/>
        <v>0</v>
      </c>
    </row>
    <row r="17" spans="1:45" ht="12.75" customHeight="1" x14ac:dyDescent="0.2">
      <c r="A17" s="188"/>
      <c r="B17" s="189"/>
      <c r="C17" s="185">
        <f t="shared" si="0"/>
        <v>0</v>
      </c>
      <c r="D17" s="189"/>
      <c r="E17" s="185">
        <f t="shared" si="1"/>
        <v>0</v>
      </c>
      <c r="F17" s="189"/>
      <c r="G17" s="185">
        <f t="shared" si="2"/>
        <v>0</v>
      </c>
      <c r="H17" s="189"/>
      <c r="I17" s="185">
        <f t="shared" si="3"/>
        <v>0</v>
      </c>
      <c r="J17" s="189"/>
      <c r="K17" s="185">
        <f t="shared" si="4"/>
        <v>0</v>
      </c>
      <c r="L17" s="189"/>
      <c r="M17" s="185">
        <f t="shared" si="5"/>
        <v>0</v>
      </c>
      <c r="N17" s="189"/>
      <c r="O17" s="185">
        <f t="shared" si="6"/>
        <v>0</v>
      </c>
      <c r="P17" s="189"/>
      <c r="Q17" s="185">
        <f t="shared" si="7"/>
        <v>0</v>
      </c>
      <c r="R17" s="189"/>
      <c r="S17" s="185">
        <f t="shared" si="8"/>
        <v>0</v>
      </c>
      <c r="T17" s="189"/>
      <c r="U17" s="185">
        <f t="shared" si="9"/>
        <v>0</v>
      </c>
      <c r="V17" s="189"/>
      <c r="W17" s="185">
        <f t="shared" si="10"/>
        <v>0</v>
      </c>
      <c r="X17" s="189"/>
      <c r="Y17" s="185">
        <f t="shared" si="11"/>
        <v>0</v>
      </c>
      <c r="Z17" s="189"/>
      <c r="AA17" s="185">
        <f t="shared" si="12"/>
        <v>0</v>
      </c>
      <c r="AB17" s="189"/>
      <c r="AC17" s="185">
        <f t="shared" si="13"/>
        <v>0</v>
      </c>
      <c r="AD17" s="189"/>
      <c r="AE17" s="185">
        <f t="shared" si="14"/>
        <v>0</v>
      </c>
      <c r="AF17" s="189"/>
      <c r="AG17" s="185">
        <f t="shared" si="15"/>
        <v>0</v>
      </c>
      <c r="AH17" s="189"/>
      <c r="AI17" s="185">
        <f t="shared" si="16"/>
        <v>0</v>
      </c>
      <c r="AJ17" s="189"/>
      <c r="AK17" s="185">
        <f t="shared" si="17"/>
        <v>0</v>
      </c>
      <c r="AL17" s="189"/>
      <c r="AM17" s="185">
        <f t="shared" si="18"/>
        <v>0</v>
      </c>
      <c r="AN17" s="189"/>
      <c r="AO17" s="185">
        <f t="shared" si="19"/>
        <v>0</v>
      </c>
      <c r="AP17" s="189"/>
      <c r="AQ17" s="185">
        <f t="shared" si="20"/>
        <v>0</v>
      </c>
      <c r="AR17" s="187">
        <f t="shared" si="21"/>
        <v>0</v>
      </c>
      <c r="AS17" s="185">
        <f t="shared" si="21"/>
        <v>0</v>
      </c>
    </row>
    <row r="18" spans="1:45" ht="12.75" customHeight="1" x14ac:dyDescent="0.2">
      <c r="A18" s="188"/>
      <c r="B18" s="189"/>
      <c r="C18" s="185">
        <f t="shared" si="0"/>
        <v>0</v>
      </c>
      <c r="D18" s="189"/>
      <c r="E18" s="185">
        <f t="shared" si="1"/>
        <v>0</v>
      </c>
      <c r="F18" s="189"/>
      <c r="G18" s="185">
        <f t="shared" si="2"/>
        <v>0</v>
      </c>
      <c r="H18" s="189"/>
      <c r="I18" s="185">
        <f t="shared" si="3"/>
        <v>0</v>
      </c>
      <c r="J18" s="189"/>
      <c r="K18" s="185">
        <f t="shared" si="4"/>
        <v>0</v>
      </c>
      <c r="L18" s="189"/>
      <c r="M18" s="185">
        <f t="shared" si="5"/>
        <v>0</v>
      </c>
      <c r="N18" s="189"/>
      <c r="O18" s="185">
        <f t="shared" si="6"/>
        <v>0</v>
      </c>
      <c r="P18" s="189"/>
      <c r="Q18" s="185">
        <f t="shared" si="7"/>
        <v>0</v>
      </c>
      <c r="R18" s="189"/>
      <c r="S18" s="185">
        <f t="shared" si="8"/>
        <v>0</v>
      </c>
      <c r="T18" s="189"/>
      <c r="U18" s="185">
        <f t="shared" si="9"/>
        <v>0</v>
      </c>
      <c r="V18" s="189"/>
      <c r="W18" s="185">
        <f t="shared" si="10"/>
        <v>0</v>
      </c>
      <c r="X18" s="189"/>
      <c r="Y18" s="185">
        <f t="shared" si="11"/>
        <v>0</v>
      </c>
      <c r="Z18" s="189"/>
      <c r="AA18" s="185">
        <f t="shared" si="12"/>
        <v>0</v>
      </c>
      <c r="AB18" s="189"/>
      <c r="AC18" s="185">
        <f t="shared" si="13"/>
        <v>0</v>
      </c>
      <c r="AD18" s="189"/>
      <c r="AE18" s="185">
        <f t="shared" si="14"/>
        <v>0</v>
      </c>
      <c r="AF18" s="189"/>
      <c r="AG18" s="185">
        <f t="shared" si="15"/>
        <v>0</v>
      </c>
      <c r="AH18" s="189"/>
      <c r="AI18" s="185">
        <f t="shared" si="16"/>
        <v>0</v>
      </c>
      <c r="AJ18" s="189"/>
      <c r="AK18" s="185">
        <f t="shared" si="17"/>
        <v>0</v>
      </c>
      <c r="AL18" s="189"/>
      <c r="AM18" s="185">
        <f t="shared" si="18"/>
        <v>0</v>
      </c>
      <c r="AN18" s="189"/>
      <c r="AO18" s="185">
        <f t="shared" si="19"/>
        <v>0</v>
      </c>
      <c r="AP18" s="189"/>
      <c r="AQ18" s="185">
        <f t="shared" si="20"/>
        <v>0</v>
      </c>
      <c r="AR18" s="187">
        <f t="shared" si="21"/>
        <v>0</v>
      </c>
      <c r="AS18" s="185">
        <f t="shared" si="21"/>
        <v>0</v>
      </c>
    </row>
    <row r="19" spans="1:45" ht="12.75" customHeight="1" x14ac:dyDescent="0.2">
      <c r="A19" s="188"/>
      <c r="B19" s="189"/>
      <c r="C19" s="185">
        <f t="shared" si="0"/>
        <v>0</v>
      </c>
      <c r="D19" s="189"/>
      <c r="E19" s="185">
        <f t="shared" si="1"/>
        <v>0</v>
      </c>
      <c r="F19" s="189"/>
      <c r="G19" s="185">
        <f t="shared" si="2"/>
        <v>0</v>
      </c>
      <c r="H19" s="189"/>
      <c r="I19" s="185">
        <f t="shared" si="3"/>
        <v>0</v>
      </c>
      <c r="J19" s="189"/>
      <c r="K19" s="185">
        <f t="shared" si="4"/>
        <v>0</v>
      </c>
      <c r="L19" s="189"/>
      <c r="M19" s="185">
        <f t="shared" si="5"/>
        <v>0</v>
      </c>
      <c r="N19" s="189"/>
      <c r="O19" s="185">
        <f t="shared" si="6"/>
        <v>0</v>
      </c>
      <c r="P19" s="189"/>
      <c r="Q19" s="185">
        <f t="shared" si="7"/>
        <v>0</v>
      </c>
      <c r="R19" s="189"/>
      <c r="S19" s="185">
        <f t="shared" si="8"/>
        <v>0</v>
      </c>
      <c r="T19" s="189"/>
      <c r="U19" s="185">
        <f t="shared" si="9"/>
        <v>0</v>
      </c>
      <c r="V19" s="189"/>
      <c r="W19" s="185">
        <f t="shared" si="10"/>
        <v>0</v>
      </c>
      <c r="X19" s="189"/>
      <c r="Y19" s="185">
        <f t="shared" si="11"/>
        <v>0</v>
      </c>
      <c r="Z19" s="189"/>
      <c r="AA19" s="185">
        <f t="shared" si="12"/>
        <v>0</v>
      </c>
      <c r="AB19" s="189"/>
      <c r="AC19" s="185">
        <f t="shared" si="13"/>
        <v>0</v>
      </c>
      <c r="AD19" s="189"/>
      <c r="AE19" s="185">
        <f t="shared" si="14"/>
        <v>0</v>
      </c>
      <c r="AF19" s="189"/>
      <c r="AG19" s="185">
        <f t="shared" si="15"/>
        <v>0</v>
      </c>
      <c r="AH19" s="189"/>
      <c r="AI19" s="185">
        <f t="shared" si="16"/>
        <v>0</v>
      </c>
      <c r="AJ19" s="189"/>
      <c r="AK19" s="185">
        <f t="shared" si="17"/>
        <v>0</v>
      </c>
      <c r="AL19" s="189"/>
      <c r="AM19" s="185">
        <f t="shared" si="18"/>
        <v>0</v>
      </c>
      <c r="AN19" s="189"/>
      <c r="AO19" s="185">
        <f t="shared" si="19"/>
        <v>0</v>
      </c>
      <c r="AP19" s="189"/>
      <c r="AQ19" s="185">
        <f t="shared" si="20"/>
        <v>0</v>
      </c>
      <c r="AR19" s="187">
        <f t="shared" si="21"/>
        <v>0</v>
      </c>
      <c r="AS19" s="185">
        <f t="shared" si="21"/>
        <v>0</v>
      </c>
    </row>
    <row r="20" spans="1:45" ht="12.75" customHeight="1" x14ac:dyDescent="0.2">
      <c r="A20" s="188"/>
      <c r="B20" s="189"/>
      <c r="C20" s="185">
        <f t="shared" si="0"/>
        <v>0</v>
      </c>
      <c r="D20" s="189"/>
      <c r="E20" s="185">
        <f t="shared" si="1"/>
        <v>0</v>
      </c>
      <c r="F20" s="189"/>
      <c r="G20" s="185">
        <f t="shared" si="2"/>
        <v>0</v>
      </c>
      <c r="H20" s="189"/>
      <c r="I20" s="185">
        <f t="shared" si="3"/>
        <v>0</v>
      </c>
      <c r="J20" s="189"/>
      <c r="K20" s="185">
        <f t="shared" si="4"/>
        <v>0</v>
      </c>
      <c r="L20" s="189"/>
      <c r="M20" s="185">
        <f t="shared" si="5"/>
        <v>0</v>
      </c>
      <c r="N20" s="189"/>
      <c r="O20" s="185">
        <f t="shared" si="6"/>
        <v>0</v>
      </c>
      <c r="P20" s="189"/>
      <c r="Q20" s="185">
        <f t="shared" si="7"/>
        <v>0</v>
      </c>
      <c r="R20" s="189"/>
      <c r="S20" s="185">
        <f t="shared" si="8"/>
        <v>0</v>
      </c>
      <c r="T20" s="189"/>
      <c r="U20" s="185">
        <f t="shared" si="9"/>
        <v>0</v>
      </c>
      <c r="V20" s="189"/>
      <c r="W20" s="185">
        <f t="shared" si="10"/>
        <v>0</v>
      </c>
      <c r="X20" s="189"/>
      <c r="Y20" s="185">
        <f t="shared" si="11"/>
        <v>0</v>
      </c>
      <c r="Z20" s="189"/>
      <c r="AA20" s="185">
        <f t="shared" si="12"/>
        <v>0</v>
      </c>
      <c r="AB20" s="189"/>
      <c r="AC20" s="185">
        <f t="shared" si="13"/>
        <v>0</v>
      </c>
      <c r="AD20" s="189"/>
      <c r="AE20" s="185">
        <f t="shared" si="14"/>
        <v>0</v>
      </c>
      <c r="AF20" s="189"/>
      <c r="AG20" s="185">
        <f t="shared" si="15"/>
        <v>0</v>
      </c>
      <c r="AH20" s="189"/>
      <c r="AI20" s="185">
        <f t="shared" si="16"/>
        <v>0</v>
      </c>
      <c r="AJ20" s="189"/>
      <c r="AK20" s="185">
        <f t="shared" si="17"/>
        <v>0</v>
      </c>
      <c r="AL20" s="189"/>
      <c r="AM20" s="185">
        <f t="shared" si="18"/>
        <v>0</v>
      </c>
      <c r="AN20" s="189"/>
      <c r="AO20" s="185">
        <f t="shared" si="19"/>
        <v>0</v>
      </c>
      <c r="AP20" s="189"/>
      <c r="AQ20" s="185">
        <f t="shared" si="20"/>
        <v>0</v>
      </c>
      <c r="AR20" s="187">
        <f t="shared" si="21"/>
        <v>0</v>
      </c>
      <c r="AS20" s="185">
        <f t="shared" si="21"/>
        <v>0</v>
      </c>
    </row>
    <row r="21" spans="1:45" ht="12.75" customHeight="1" x14ac:dyDescent="0.2">
      <c r="A21" s="188"/>
      <c r="B21" s="189"/>
      <c r="C21" s="185">
        <f t="shared" si="0"/>
        <v>0</v>
      </c>
      <c r="D21" s="189"/>
      <c r="E21" s="185">
        <f t="shared" si="1"/>
        <v>0</v>
      </c>
      <c r="F21" s="189"/>
      <c r="G21" s="185">
        <f t="shared" si="2"/>
        <v>0</v>
      </c>
      <c r="H21" s="189"/>
      <c r="I21" s="185">
        <f t="shared" si="3"/>
        <v>0</v>
      </c>
      <c r="J21" s="189"/>
      <c r="K21" s="185">
        <f t="shared" si="4"/>
        <v>0</v>
      </c>
      <c r="L21" s="189"/>
      <c r="M21" s="185">
        <f t="shared" si="5"/>
        <v>0</v>
      </c>
      <c r="N21" s="189"/>
      <c r="O21" s="185">
        <f t="shared" si="6"/>
        <v>0</v>
      </c>
      <c r="P21" s="189"/>
      <c r="Q21" s="185">
        <f t="shared" si="7"/>
        <v>0</v>
      </c>
      <c r="R21" s="189"/>
      <c r="S21" s="185">
        <f t="shared" si="8"/>
        <v>0</v>
      </c>
      <c r="T21" s="189"/>
      <c r="U21" s="185">
        <f t="shared" si="9"/>
        <v>0</v>
      </c>
      <c r="V21" s="189"/>
      <c r="W21" s="185">
        <f t="shared" si="10"/>
        <v>0</v>
      </c>
      <c r="X21" s="189"/>
      <c r="Y21" s="185">
        <f t="shared" si="11"/>
        <v>0</v>
      </c>
      <c r="Z21" s="189"/>
      <c r="AA21" s="185">
        <f t="shared" si="12"/>
        <v>0</v>
      </c>
      <c r="AB21" s="189"/>
      <c r="AC21" s="185">
        <f t="shared" si="13"/>
        <v>0</v>
      </c>
      <c r="AD21" s="189"/>
      <c r="AE21" s="185">
        <f t="shared" si="14"/>
        <v>0</v>
      </c>
      <c r="AF21" s="189"/>
      <c r="AG21" s="185">
        <f t="shared" si="15"/>
        <v>0</v>
      </c>
      <c r="AH21" s="189"/>
      <c r="AI21" s="185">
        <f t="shared" si="16"/>
        <v>0</v>
      </c>
      <c r="AJ21" s="189"/>
      <c r="AK21" s="185">
        <f t="shared" si="17"/>
        <v>0</v>
      </c>
      <c r="AL21" s="189"/>
      <c r="AM21" s="185">
        <f t="shared" si="18"/>
        <v>0</v>
      </c>
      <c r="AN21" s="189"/>
      <c r="AO21" s="185">
        <f t="shared" si="19"/>
        <v>0</v>
      </c>
      <c r="AP21" s="189"/>
      <c r="AQ21" s="185">
        <f t="shared" si="20"/>
        <v>0</v>
      </c>
      <c r="AR21" s="187">
        <f t="shared" si="21"/>
        <v>0</v>
      </c>
      <c r="AS21" s="185">
        <f t="shared" si="21"/>
        <v>0</v>
      </c>
    </row>
    <row r="22" spans="1:45" ht="12.75" customHeight="1" x14ac:dyDescent="0.2">
      <c r="A22" s="188"/>
      <c r="B22" s="186"/>
      <c r="C22" s="185">
        <f t="shared" si="0"/>
        <v>0</v>
      </c>
      <c r="D22" s="186"/>
      <c r="E22" s="185">
        <f t="shared" si="1"/>
        <v>0</v>
      </c>
      <c r="F22" s="186"/>
      <c r="G22" s="185">
        <f t="shared" si="2"/>
        <v>0</v>
      </c>
      <c r="H22" s="186"/>
      <c r="I22" s="185">
        <f t="shared" si="3"/>
        <v>0</v>
      </c>
      <c r="J22" s="186"/>
      <c r="K22" s="185">
        <f t="shared" si="4"/>
        <v>0</v>
      </c>
      <c r="L22" s="186"/>
      <c r="M22" s="185">
        <f t="shared" si="5"/>
        <v>0</v>
      </c>
      <c r="N22" s="186"/>
      <c r="O22" s="185">
        <f t="shared" si="6"/>
        <v>0</v>
      </c>
      <c r="P22" s="186"/>
      <c r="Q22" s="185">
        <f t="shared" si="7"/>
        <v>0</v>
      </c>
      <c r="R22" s="186"/>
      <c r="S22" s="185">
        <f t="shared" si="8"/>
        <v>0</v>
      </c>
      <c r="T22" s="186"/>
      <c r="U22" s="185">
        <f t="shared" si="9"/>
        <v>0</v>
      </c>
      <c r="V22" s="186"/>
      <c r="W22" s="185">
        <f t="shared" si="10"/>
        <v>0</v>
      </c>
      <c r="X22" s="186"/>
      <c r="Y22" s="185">
        <f t="shared" si="11"/>
        <v>0</v>
      </c>
      <c r="Z22" s="186"/>
      <c r="AA22" s="185">
        <f t="shared" si="12"/>
        <v>0</v>
      </c>
      <c r="AB22" s="186"/>
      <c r="AC22" s="185">
        <f t="shared" si="13"/>
        <v>0</v>
      </c>
      <c r="AD22" s="186"/>
      <c r="AE22" s="185">
        <f t="shared" si="14"/>
        <v>0</v>
      </c>
      <c r="AF22" s="186"/>
      <c r="AG22" s="185">
        <f t="shared" si="15"/>
        <v>0</v>
      </c>
      <c r="AH22" s="186"/>
      <c r="AI22" s="185">
        <f t="shared" si="16"/>
        <v>0</v>
      </c>
      <c r="AJ22" s="186"/>
      <c r="AK22" s="185">
        <f t="shared" si="17"/>
        <v>0</v>
      </c>
      <c r="AL22" s="186"/>
      <c r="AM22" s="185">
        <f t="shared" si="18"/>
        <v>0</v>
      </c>
      <c r="AN22" s="186"/>
      <c r="AO22" s="185">
        <f t="shared" si="19"/>
        <v>0</v>
      </c>
      <c r="AP22" s="186"/>
      <c r="AQ22" s="185">
        <f t="shared" si="20"/>
        <v>0</v>
      </c>
      <c r="AR22" s="187">
        <f t="shared" si="21"/>
        <v>0</v>
      </c>
      <c r="AS22" s="185">
        <f t="shared" si="21"/>
        <v>0</v>
      </c>
    </row>
    <row r="23" spans="1:45" ht="12.75" customHeight="1" x14ac:dyDescent="0.2">
      <c r="A23" s="188"/>
      <c r="B23" s="186"/>
      <c r="C23" s="185">
        <f t="shared" si="0"/>
        <v>0</v>
      </c>
      <c r="D23" s="186"/>
      <c r="E23" s="185">
        <f t="shared" si="1"/>
        <v>0</v>
      </c>
      <c r="F23" s="186"/>
      <c r="G23" s="185">
        <f t="shared" si="2"/>
        <v>0</v>
      </c>
      <c r="H23" s="186"/>
      <c r="I23" s="185">
        <f t="shared" si="3"/>
        <v>0</v>
      </c>
      <c r="J23" s="186"/>
      <c r="K23" s="185">
        <f t="shared" si="4"/>
        <v>0</v>
      </c>
      <c r="L23" s="186"/>
      <c r="M23" s="185">
        <f t="shared" si="5"/>
        <v>0</v>
      </c>
      <c r="N23" s="186"/>
      <c r="O23" s="185">
        <f t="shared" si="6"/>
        <v>0</v>
      </c>
      <c r="P23" s="186"/>
      <c r="Q23" s="185">
        <f t="shared" si="7"/>
        <v>0</v>
      </c>
      <c r="R23" s="186"/>
      <c r="S23" s="185">
        <f t="shared" si="8"/>
        <v>0</v>
      </c>
      <c r="T23" s="186"/>
      <c r="U23" s="185">
        <f t="shared" si="9"/>
        <v>0</v>
      </c>
      <c r="V23" s="186"/>
      <c r="W23" s="185">
        <f t="shared" si="10"/>
        <v>0</v>
      </c>
      <c r="X23" s="186"/>
      <c r="Y23" s="185">
        <f t="shared" si="11"/>
        <v>0</v>
      </c>
      <c r="Z23" s="186"/>
      <c r="AA23" s="185">
        <f t="shared" si="12"/>
        <v>0</v>
      </c>
      <c r="AB23" s="186"/>
      <c r="AC23" s="185">
        <f t="shared" si="13"/>
        <v>0</v>
      </c>
      <c r="AD23" s="186"/>
      <c r="AE23" s="185">
        <f t="shared" si="14"/>
        <v>0</v>
      </c>
      <c r="AF23" s="186"/>
      <c r="AG23" s="185">
        <f t="shared" si="15"/>
        <v>0</v>
      </c>
      <c r="AH23" s="186"/>
      <c r="AI23" s="185">
        <f t="shared" si="16"/>
        <v>0</v>
      </c>
      <c r="AJ23" s="186"/>
      <c r="AK23" s="185">
        <f t="shared" si="17"/>
        <v>0</v>
      </c>
      <c r="AL23" s="186"/>
      <c r="AM23" s="185">
        <f t="shared" si="18"/>
        <v>0</v>
      </c>
      <c r="AN23" s="186"/>
      <c r="AO23" s="185">
        <f t="shared" si="19"/>
        <v>0</v>
      </c>
      <c r="AP23" s="186"/>
      <c r="AQ23" s="185">
        <f t="shared" si="20"/>
        <v>0</v>
      </c>
      <c r="AR23" s="187">
        <f t="shared" si="21"/>
        <v>0</v>
      </c>
      <c r="AS23" s="185">
        <f t="shared" si="21"/>
        <v>0</v>
      </c>
    </row>
    <row r="24" spans="1:45" ht="12.75" customHeight="1" x14ac:dyDescent="0.2">
      <c r="A24" s="188"/>
      <c r="B24" s="186"/>
      <c r="C24" s="185">
        <f t="shared" si="0"/>
        <v>0</v>
      </c>
      <c r="D24" s="186"/>
      <c r="E24" s="185">
        <f t="shared" si="1"/>
        <v>0</v>
      </c>
      <c r="F24" s="186"/>
      <c r="G24" s="185">
        <f t="shared" si="2"/>
        <v>0</v>
      </c>
      <c r="H24" s="186"/>
      <c r="I24" s="185">
        <f t="shared" si="3"/>
        <v>0</v>
      </c>
      <c r="J24" s="186"/>
      <c r="K24" s="185">
        <f t="shared" si="4"/>
        <v>0</v>
      </c>
      <c r="L24" s="186"/>
      <c r="M24" s="185">
        <f t="shared" si="5"/>
        <v>0</v>
      </c>
      <c r="N24" s="186"/>
      <c r="O24" s="185">
        <f t="shared" si="6"/>
        <v>0</v>
      </c>
      <c r="P24" s="186"/>
      <c r="Q24" s="185">
        <f t="shared" si="7"/>
        <v>0</v>
      </c>
      <c r="R24" s="186"/>
      <c r="S24" s="185">
        <f t="shared" si="8"/>
        <v>0</v>
      </c>
      <c r="T24" s="186"/>
      <c r="U24" s="185">
        <f t="shared" si="9"/>
        <v>0</v>
      </c>
      <c r="V24" s="186"/>
      <c r="W24" s="185">
        <f t="shared" si="10"/>
        <v>0</v>
      </c>
      <c r="X24" s="186"/>
      <c r="Y24" s="185">
        <f t="shared" si="11"/>
        <v>0</v>
      </c>
      <c r="Z24" s="186"/>
      <c r="AA24" s="185">
        <f t="shared" si="12"/>
        <v>0</v>
      </c>
      <c r="AB24" s="186"/>
      <c r="AC24" s="185">
        <f t="shared" si="13"/>
        <v>0</v>
      </c>
      <c r="AD24" s="186"/>
      <c r="AE24" s="185">
        <f t="shared" si="14"/>
        <v>0</v>
      </c>
      <c r="AF24" s="186"/>
      <c r="AG24" s="185">
        <f t="shared" si="15"/>
        <v>0</v>
      </c>
      <c r="AH24" s="186"/>
      <c r="AI24" s="185">
        <f t="shared" si="16"/>
        <v>0</v>
      </c>
      <c r="AJ24" s="186"/>
      <c r="AK24" s="185">
        <f t="shared" si="17"/>
        <v>0</v>
      </c>
      <c r="AL24" s="186"/>
      <c r="AM24" s="185">
        <f t="shared" si="18"/>
        <v>0</v>
      </c>
      <c r="AN24" s="186"/>
      <c r="AO24" s="185">
        <f t="shared" si="19"/>
        <v>0</v>
      </c>
      <c r="AP24" s="186"/>
      <c r="AQ24" s="185">
        <f t="shared" si="20"/>
        <v>0</v>
      </c>
      <c r="AR24" s="187">
        <f t="shared" si="21"/>
        <v>0</v>
      </c>
      <c r="AS24" s="185">
        <f t="shared" si="21"/>
        <v>0</v>
      </c>
    </row>
    <row r="25" spans="1:45" ht="12.75" customHeight="1" x14ac:dyDescent="0.2">
      <c r="A25" s="188"/>
      <c r="B25" s="186"/>
      <c r="C25" s="185">
        <f t="shared" si="0"/>
        <v>0</v>
      </c>
      <c r="D25" s="186"/>
      <c r="E25" s="185">
        <f t="shared" si="1"/>
        <v>0</v>
      </c>
      <c r="F25" s="186"/>
      <c r="G25" s="185">
        <f t="shared" si="2"/>
        <v>0</v>
      </c>
      <c r="H25" s="186"/>
      <c r="I25" s="185">
        <f t="shared" si="3"/>
        <v>0</v>
      </c>
      <c r="J25" s="186"/>
      <c r="K25" s="185">
        <f t="shared" si="4"/>
        <v>0</v>
      </c>
      <c r="L25" s="186"/>
      <c r="M25" s="185">
        <f t="shared" si="5"/>
        <v>0</v>
      </c>
      <c r="N25" s="186"/>
      <c r="O25" s="185">
        <f t="shared" si="6"/>
        <v>0</v>
      </c>
      <c r="P25" s="186"/>
      <c r="Q25" s="185">
        <f t="shared" si="7"/>
        <v>0</v>
      </c>
      <c r="R25" s="186"/>
      <c r="S25" s="185">
        <f t="shared" si="8"/>
        <v>0</v>
      </c>
      <c r="T25" s="186"/>
      <c r="U25" s="185">
        <f t="shared" si="9"/>
        <v>0</v>
      </c>
      <c r="V25" s="186"/>
      <c r="W25" s="185">
        <f t="shared" si="10"/>
        <v>0</v>
      </c>
      <c r="X25" s="186"/>
      <c r="Y25" s="185">
        <f t="shared" si="11"/>
        <v>0</v>
      </c>
      <c r="Z25" s="186"/>
      <c r="AA25" s="185">
        <f t="shared" si="12"/>
        <v>0</v>
      </c>
      <c r="AB25" s="186"/>
      <c r="AC25" s="185">
        <f t="shared" si="13"/>
        <v>0</v>
      </c>
      <c r="AD25" s="186"/>
      <c r="AE25" s="185">
        <f t="shared" si="14"/>
        <v>0</v>
      </c>
      <c r="AF25" s="186"/>
      <c r="AG25" s="185">
        <f t="shared" si="15"/>
        <v>0</v>
      </c>
      <c r="AH25" s="186"/>
      <c r="AI25" s="185">
        <f t="shared" si="16"/>
        <v>0</v>
      </c>
      <c r="AJ25" s="186"/>
      <c r="AK25" s="185">
        <f t="shared" si="17"/>
        <v>0</v>
      </c>
      <c r="AL25" s="186"/>
      <c r="AM25" s="185">
        <f t="shared" si="18"/>
        <v>0</v>
      </c>
      <c r="AN25" s="186"/>
      <c r="AO25" s="185">
        <f t="shared" si="19"/>
        <v>0</v>
      </c>
      <c r="AP25" s="186"/>
      <c r="AQ25" s="185">
        <f t="shared" si="20"/>
        <v>0</v>
      </c>
      <c r="AR25" s="187">
        <f t="shared" si="21"/>
        <v>0</v>
      </c>
      <c r="AS25" s="185">
        <f t="shared" si="21"/>
        <v>0</v>
      </c>
    </row>
    <row r="26" spans="1:45" ht="12.75" customHeight="1" x14ac:dyDescent="0.2">
      <c r="A26" s="188"/>
      <c r="B26" s="186"/>
      <c r="C26" s="185">
        <f t="shared" si="0"/>
        <v>0</v>
      </c>
      <c r="D26" s="186"/>
      <c r="E26" s="185">
        <f t="shared" si="1"/>
        <v>0</v>
      </c>
      <c r="F26" s="186"/>
      <c r="G26" s="185">
        <f t="shared" si="2"/>
        <v>0</v>
      </c>
      <c r="H26" s="186"/>
      <c r="I26" s="185">
        <f t="shared" si="3"/>
        <v>0</v>
      </c>
      <c r="J26" s="186"/>
      <c r="K26" s="185">
        <f t="shared" si="4"/>
        <v>0</v>
      </c>
      <c r="L26" s="186"/>
      <c r="M26" s="185">
        <f t="shared" si="5"/>
        <v>0</v>
      </c>
      <c r="N26" s="186"/>
      <c r="O26" s="185">
        <f t="shared" si="6"/>
        <v>0</v>
      </c>
      <c r="P26" s="186"/>
      <c r="Q26" s="185">
        <f t="shared" si="7"/>
        <v>0</v>
      </c>
      <c r="R26" s="186"/>
      <c r="S26" s="185">
        <f t="shared" si="8"/>
        <v>0</v>
      </c>
      <c r="T26" s="186"/>
      <c r="U26" s="185">
        <f t="shared" si="9"/>
        <v>0</v>
      </c>
      <c r="V26" s="186"/>
      <c r="W26" s="185">
        <f t="shared" si="10"/>
        <v>0</v>
      </c>
      <c r="X26" s="186"/>
      <c r="Y26" s="185">
        <f t="shared" si="11"/>
        <v>0</v>
      </c>
      <c r="Z26" s="186"/>
      <c r="AA26" s="185">
        <f t="shared" si="12"/>
        <v>0</v>
      </c>
      <c r="AB26" s="186"/>
      <c r="AC26" s="185">
        <f t="shared" si="13"/>
        <v>0</v>
      </c>
      <c r="AD26" s="186"/>
      <c r="AE26" s="185">
        <f t="shared" si="14"/>
        <v>0</v>
      </c>
      <c r="AF26" s="186"/>
      <c r="AG26" s="185">
        <f t="shared" si="15"/>
        <v>0</v>
      </c>
      <c r="AH26" s="186"/>
      <c r="AI26" s="185">
        <f t="shared" si="16"/>
        <v>0</v>
      </c>
      <c r="AJ26" s="186"/>
      <c r="AK26" s="185">
        <f t="shared" si="17"/>
        <v>0</v>
      </c>
      <c r="AL26" s="186"/>
      <c r="AM26" s="185">
        <f t="shared" si="18"/>
        <v>0</v>
      </c>
      <c r="AN26" s="186"/>
      <c r="AO26" s="185">
        <f t="shared" si="19"/>
        <v>0</v>
      </c>
      <c r="AP26" s="186"/>
      <c r="AQ26" s="185">
        <f t="shared" si="20"/>
        <v>0</v>
      </c>
      <c r="AR26" s="187">
        <f t="shared" si="21"/>
        <v>0</v>
      </c>
      <c r="AS26" s="185">
        <f t="shared" si="21"/>
        <v>0</v>
      </c>
    </row>
    <row r="27" spans="1:45" ht="12.75" customHeight="1" x14ac:dyDescent="0.2">
      <c r="A27" s="188"/>
      <c r="B27" s="186"/>
      <c r="C27" s="185">
        <f t="shared" si="0"/>
        <v>0</v>
      </c>
      <c r="D27" s="186"/>
      <c r="E27" s="185">
        <f t="shared" si="1"/>
        <v>0</v>
      </c>
      <c r="F27" s="186"/>
      <c r="G27" s="185">
        <f t="shared" si="2"/>
        <v>0</v>
      </c>
      <c r="H27" s="186"/>
      <c r="I27" s="185">
        <f t="shared" si="3"/>
        <v>0</v>
      </c>
      <c r="J27" s="186"/>
      <c r="K27" s="185">
        <f t="shared" si="4"/>
        <v>0</v>
      </c>
      <c r="L27" s="186"/>
      <c r="M27" s="185">
        <f t="shared" si="5"/>
        <v>0</v>
      </c>
      <c r="N27" s="186"/>
      <c r="O27" s="185">
        <f t="shared" si="6"/>
        <v>0</v>
      </c>
      <c r="P27" s="186"/>
      <c r="Q27" s="185">
        <f t="shared" si="7"/>
        <v>0</v>
      </c>
      <c r="R27" s="186"/>
      <c r="S27" s="185">
        <f t="shared" si="8"/>
        <v>0</v>
      </c>
      <c r="T27" s="186"/>
      <c r="U27" s="185">
        <f t="shared" si="9"/>
        <v>0</v>
      </c>
      <c r="V27" s="186"/>
      <c r="W27" s="185">
        <f t="shared" si="10"/>
        <v>0</v>
      </c>
      <c r="X27" s="186"/>
      <c r="Y27" s="185">
        <f t="shared" si="11"/>
        <v>0</v>
      </c>
      <c r="Z27" s="186"/>
      <c r="AA27" s="185">
        <f t="shared" si="12"/>
        <v>0</v>
      </c>
      <c r="AB27" s="186"/>
      <c r="AC27" s="185">
        <f t="shared" si="13"/>
        <v>0</v>
      </c>
      <c r="AD27" s="186"/>
      <c r="AE27" s="185">
        <f t="shared" si="14"/>
        <v>0</v>
      </c>
      <c r="AF27" s="186"/>
      <c r="AG27" s="185">
        <f t="shared" si="15"/>
        <v>0</v>
      </c>
      <c r="AH27" s="186"/>
      <c r="AI27" s="185">
        <f t="shared" si="16"/>
        <v>0</v>
      </c>
      <c r="AJ27" s="186"/>
      <c r="AK27" s="185">
        <f t="shared" si="17"/>
        <v>0</v>
      </c>
      <c r="AL27" s="186"/>
      <c r="AM27" s="185">
        <f t="shared" si="18"/>
        <v>0</v>
      </c>
      <c r="AN27" s="186"/>
      <c r="AO27" s="185">
        <f t="shared" si="19"/>
        <v>0</v>
      </c>
      <c r="AP27" s="186"/>
      <c r="AQ27" s="185">
        <f t="shared" si="20"/>
        <v>0</v>
      </c>
      <c r="AR27" s="187">
        <f t="shared" si="21"/>
        <v>0</v>
      </c>
      <c r="AS27" s="185">
        <f t="shared" si="21"/>
        <v>0</v>
      </c>
    </row>
    <row r="28" spans="1:45" ht="12.75" customHeight="1" x14ac:dyDescent="0.2">
      <c r="A28" s="190"/>
      <c r="B28" s="189"/>
      <c r="C28" s="185">
        <f t="shared" si="0"/>
        <v>0</v>
      </c>
      <c r="D28" s="189"/>
      <c r="E28" s="185">
        <f t="shared" si="1"/>
        <v>0</v>
      </c>
      <c r="F28" s="189"/>
      <c r="G28" s="185">
        <f t="shared" si="2"/>
        <v>0</v>
      </c>
      <c r="H28" s="189"/>
      <c r="I28" s="185">
        <f t="shared" si="3"/>
        <v>0</v>
      </c>
      <c r="J28" s="189"/>
      <c r="K28" s="185">
        <f t="shared" si="4"/>
        <v>0</v>
      </c>
      <c r="L28" s="189"/>
      <c r="M28" s="185">
        <f t="shared" si="5"/>
        <v>0</v>
      </c>
      <c r="N28" s="189"/>
      <c r="O28" s="185">
        <f t="shared" si="6"/>
        <v>0</v>
      </c>
      <c r="P28" s="189"/>
      <c r="Q28" s="185">
        <f t="shared" si="7"/>
        <v>0</v>
      </c>
      <c r="R28" s="189"/>
      <c r="S28" s="185">
        <f t="shared" si="8"/>
        <v>0</v>
      </c>
      <c r="T28" s="189"/>
      <c r="U28" s="185">
        <f t="shared" si="9"/>
        <v>0</v>
      </c>
      <c r="V28" s="189"/>
      <c r="W28" s="185">
        <f t="shared" si="10"/>
        <v>0</v>
      </c>
      <c r="X28" s="189"/>
      <c r="Y28" s="185">
        <f t="shared" si="11"/>
        <v>0</v>
      </c>
      <c r="Z28" s="189"/>
      <c r="AA28" s="185">
        <f t="shared" si="12"/>
        <v>0</v>
      </c>
      <c r="AB28" s="189"/>
      <c r="AC28" s="185">
        <f t="shared" si="13"/>
        <v>0</v>
      </c>
      <c r="AD28" s="189"/>
      <c r="AE28" s="185">
        <f t="shared" si="14"/>
        <v>0</v>
      </c>
      <c r="AF28" s="189"/>
      <c r="AG28" s="185">
        <f t="shared" si="15"/>
        <v>0</v>
      </c>
      <c r="AH28" s="189"/>
      <c r="AI28" s="185">
        <f t="shared" si="16"/>
        <v>0</v>
      </c>
      <c r="AJ28" s="189"/>
      <c r="AK28" s="185">
        <f t="shared" si="17"/>
        <v>0</v>
      </c>
      <c r="AL28" s="189"/>
      <c r="AM28" s="185">
        <f t="shared" si="18"/>
        <v>0</v>
      </c>
      <c r="AN28" s="189"/>
      <c r="AO28" s="185">
        <f t="shared" si="19"/>
        <v>0</v>
      </c>
      <c r="AP28" s="189"/>
      <c r="AQ28" s="185">
        <f t="shared" si="20"/>
        <v>0</v>
      </c>
      <c r="AR28" s="187">
        <f t="shared" si="21"/>
        <v>0</v>
      </c>
      <c r="AS28" s="185">
        <f t="shared" si="21"/>
        <v>0</v>
      </c>
    </row>
    <row r="29" spans="1:45" ht="12.75" customHeight="1" x14ac:dyDescent="0.2">
      <c r="A29" s="190"/>
      <c r="B29" s="189"/>
      <c r="C29" s="185">
        <f t="shared" si="0"/>
        <v>0</v>
      </c>
      <c r="D29" s="189"/>
      <c r="E29" s="185">
        <f t="shared" si="1"/>
        <v>0</v>
      </c>
      <c r="F29" s="189"/>
      <c r="G29" s="185">
        <f t="shared" si="2"/>
        <v>0</v>
      </c>
      <c r="H29" s="189"/>
      <c r="I29" s="185">
        <f t="shared" si="3"/>
        <v>0</v>
      </c>
      <c r="J29" s="189"/>
      <c r="K29" s="185">
        <f t="shared" si="4"/>
        <v>0</v>
      </c>
      <c r="L29" s="189"/>
      <c r="M29" s="185">
        <f t="shared" si="5"/>
        <v>0</v>
      </c>
      <c r="N29" s="189"/>
      <c r="O29" s="185">
        <f t="shared" si="6"/>
        <v>0</v>
      </c>
      <c r="P29" s="189"/>
      <c r="Q29" s="185">
        <f t="shared" si="7"/>
        <v>0</v>
      </c>
      <c r="R29" s="189"/>
      <c r="S29" s="185">
        <f t="shared" si="8"/>
        <v>0</v>
      </c>
      <c r="T29" s="189"/>
      <c r="U29" s="185">
        <f t="shared" si="9"/>
        <v>0</v>
      </c>
      <c r="V29" s="189"/>
      <c r="W29" s="185">
        <f t="shared" si="10"/>
        <v>0</v>
      </c>
      <c r="X29" s="189"/>
      <c r="Y29" s="185">
        <f t="shared" si="11"/>
        <v>0</v>
      </c>
      <c r="Z29" s="189"/>
      <c r="AA29" s="185">
        <f t="shared" si="12"/>
        <v>0</v>
      </c>
      <c r="AB29" s="189"/>
      <c r="AC29" s="185">
        <f t="shared" si="13"/>
        <v>0</v>
      </c>
      <c r="AD29" s="189"/>
      <c r="AE29" s="185">
        <f t="shared" si="14"/>
        <v>0</v>
      </c>
      <c r="AF29" s="189"/>
      <c r="AG29" s="185">
        <f t="shared" si="15"/>
        <v>0</v>
      </c>
      <c r="AH29" s="189"/>
      <c r="AI29" s="185">
        <f t="shared" si="16"/>
        <v>0</v>
      </c>
      <c r="AJ29" s="189"/>
      <c r="AK29" s="185">
        <f t="shared" si="17"/>
        <v>0</v>
      </c>
      <c r="AL29" s="189"/>
      <c r="AM29" s="185">
        <f t="shared" si="18"/>
        <v>0</v>
      </c>
      <c r="AN29" s="189"/>
      <c r="AO29" s="185">
        <f t="shared" si="19"/>
        <v>0</v>
      </c>
      <c r="AP29" s="189"/>
      <c r="AQ29" s="185">
        <f t="shared" si="20"/>
        <v>0</v>
      </c>
      <c r="AR29" s="187">
        <f t="shared" si="21"/>
        <v>0</v>
      </c>
      <c r="AS29" s="185">
        <f t="shared" si="21"/>
        <v>0</v>
      </c>
    </row>
    <row r="30" spans="1:45" ht="12.75" customHeight="1" x14ac:dyDescent="0.2">
      <c r="A30" s="188"/>
      <c r="B30" s="186"/>
      <c r="C30" s="185">
        <f t="shared" si="0"/>
        <v>0</v>
      </c>
      <c r="D30" s="186"/>
      <c r="E30" s="185">
        <f t="shared" si="1"/>
        <v>0</v>
      </c>
      <c r="F30" s="186"/>
      <c r="G30" s="185">
        <f t="shared" si="2"/>
        <v>0</v>
      </c>
      <c r="H30" s="186"/>
      <c r="I30" s="185">
        <f t="shared" si="3"/>
        <v>0</v>
      </c>
      <c r="J30" s="186"/>
      <c r="K30" s="185">
        <f t="shared" si="4"/>
        <v>0</v>
      </c>
      <c r="L30" s="186"/>
      <c r="M30" s="185">
        <f t="shared" si="5"/>
        <v>0</v>
      </c>
      <c r="N30" s="186"/>
      <c r="O30" s="185">
        <f t="shared" si="6"/>
        <v>0</v>
      </c>
      <c r="P30" s="186"/>
      <c r="Q30" s="185">
        <f t="shared" si="7"/>
        <v>0</v>
      </c>
      <c r="R30" s="186"/>
      <c r="S30" s="185">
        <f t="shared" si="8"/>
        <v>0</v>
      </c>
      <c r="T30" s="186"/>
      <c r="U30" s="185">
        <f t="shared" si="9"/>
        <v>0</v>
      </c>
      <c r="V30" s="186"/>
      <c r="W30" s="185">
        <f t="shared" si="10"/>
        <v>0</v>
      </c>
      <c r="X30" s="186"/>
      <c r="Y30" s="185">
        <f t="shared" si="11"/>
        <v>0</v>
      </c>
      <c r="Z30" s="186"/>
      <c r="AA30" s="185">
        <f t="shared" si="12"/>
        <v>0</v>
      </c>
      <c r="AB30" s="186"/>
      <c r="AC30" s="185">
        <f t="shared" si="13"/>
        <v>0</v>
      </c>
      <c r="AD30" s="186"/>
      <c r="AE30" s="185">
        <f t="shared" si="14"/>
        <v>0</v>
      </c>
      <c r="AF30" s="186"/>
      <c r="AG30" s="185">
        <f t="shared" si="15"/>
        <v>0</v>
      </c>
      <c r="AH30" s="186"/>
      <c r="AI30" s="185">
        <f t="shared" si="16"/>
        <v>0</v>
      </c>
      <c r="AJ30" s="186"/>
      <c r="AK30" s="185">
        <f t="shared" si="17"/>
        <v>0</v>
      </c>
      <c r="AL30" s="186"/>
      <c r="AM30" s="185">
        <f t="shared" si="18"/>
        <v>0</v>
      </c>
      <c r="AN30" s="186"/>
      <c r="AO30" s="185">
        <f t="shared" si="19"/>
        <v>0</v>
      </c>
      <c r="AP30" s="186"/>
      <c r="AQ30" s="185">
        <f t="shared" si="20"/>
        <v>0</v>
      </c>
      <c r="AR30" s="187">
        <f t="shared" si="21"/>
        <v>0</v>
      </c>
      <c r="AS30" s="185">
        <f t="shared" si="21"/>
        <v>0</v>
      </c>
    </row>
    <row r="31" spans="1:45" ht="12.75" customHeight="1" x14ac:dyDescent="0.2">
      <c r="A31" s="188"/>
      <c r="B31" s="189"/>
      <c r="C31" s="185">
        <f t="shared" si="0"/>
        <v>0</v>
      </c>
      <c r="D31" s="189"/>
      <c r="E31" s="185">
        <f t="shared" si="1"/>
        <v>0</v>
      </c>
      <c r="F31" s="189"/>
      <c r="G31" s="185">
        <f t="shared" si="2"/>
        <v>0</v>
      </c>
      <c r="H31" s="189"/>
      <c r="I31" s="185">
        <f t="shared" si="3"/>
        <v>0</v>
      </c>
      <c r="J31" s="189"/>
      <c r="K31" s="185">
        <f t="shared" si="4"/>
        <v>0</v>
      </c>
      <c r="L31" s="189"/>
      <c r="M31" s="185">
        <f t="shared" si="5"/>
        <v>0</v>
      </c>
      <c r="N31" s="189"/>
      <c r="O31" s="185">
        <f t="shared" si="6"/>
        <v>0</v>
      </c>
      <c r="P31" s="189"/>
      <c r="Q31" s="185">
        <f t="shared" si="7"/>
        <v>0</v>
      </c>
      <c r="R31" s="189"/>
      <c r="S31" s="185">
        <f t="shared" si="8"/>
        <v>0</v>
      </c>
      <c r="T31" s="189"/>
      <c r="U31" s="185">
        <f t="shared" si="9"/>
        <v>0</v>
      </c>
      <c r="V31" s="189"/>
      <c r="W31" s="185">
        <f t="shared" si="10"/>
        <v>0</v>
      </c>
      <c r="X31" s="189"/>
      <c r="Y31" s="185">
        <f t="shared" si="11"/>
        <v>0</v>
      </c>
      <c r="Z31" s="189"/>
      <c r="AA31" s="185">
        <f t="shared" si="12"/>
        <v>0</v>
      </c>
      <c r="AB31" s="189"/>
      <c r="AC31" s="185">
        <f t="shared" si="13"/>
        <v>0</v>
      </c>
      <c r="AD31" s="189"/>
      <c r="AE31" s="185">
        <f t="shared" si="14"/>
        <v>0</v>
      </c>
      <c r="AF31" s="189"/>
      <c r="AG31" s="185">
        <f t="shared" si="15"/>
        <v>0</v>
      </c>
      <c r="AH31" s="189"/>
      <c r="AI31" s="185">
        <f t="shared" si="16"/>
        <v>0</v>
      </c>
      <c r="AJ31" s="189"/>
      <c r="AK31" s="185">
        <f t="shared" si="17"/>
        <v>0</v>
      </c>
      <c r="AL31" s="189"/>
      <c r="AM31" s="185">
        <f t="shared" si="18"/>
        <v>0</v>
      </c>
      <c r="AN31" s="189"/>
      <c r="AO31" s="185">
        <f t="shared" si="19"/>
        <v>0</v>
      </c>
      <c r="AP31" s="189"/>
      <c r="AQ31" s="185">
        <f t="shared" si="20"/>
        <v>0</v>
      </c>
      <c r="AR31" s="187">
        <f t="shared" si="21"/>
        <v>0</v>
      </c>
      <c r="AS31" s="185">
        <f t="shared" si="21"/>
        <v>0</v>
      </c>
    </row>
    <row r="32" spans="1:45" ht="12.75" customHeight="1" x14ac:dyDescent="0.2">
      <c r="A32" s="188"/>
      <c r="B32" s="189"/>
      <c r="C32" s="185">
        <f t="shared" si="0"/>
        <v>0</v>
      </c>
      <c r="D32" s="189"/>
      <c r="E32" s="185">
        <f t="shared" si="1"/>
        <v>0</v>
      </c>
      <c r="F32" s="189"/>
      <c r="G32" s="185">
        <f t="shared" si="2"/>
        <v>0</v>
      </c>
      <c r="H32" s="189"/>
      <c r="I32" s="185">
        <f t="shared" si="3"/>
        <v>0</v>
      </c>
      <c r="J32" s="189"/>
      <c r="K32" s="185">
        <f t="shared" si="4"/>
        <v>0</v>
      </c>
      <c r="L32" s="189"/>
      <c r="M32" s="185">
        <f t="shared" si="5"/>
        <v>0</v>
      </c>
      <c r="N32" s="189"/>
      <c r="O32" s="185">
        <f t="shared" si="6"/>
        <v>0</v>
      </c>
      <c r="P32" s="189"/>
      <c r="Q32" s="185">
        <f t="shared" si="7"/>
        <v>0</v>
      </c>
      <c r="R32" s="189"/>
      <c r="S32" s="185">
        <f t="shared" si="8"/>
        <v>0</v>
      </c>
      <c r="T32" s="189"/>
      <c r="U32" s="185">
        <f t="shared" si="9"/>
        <v>0</v>
      </c>
      <c r="V32" s="189"/>
      <c r="W32" s="185">
        <f t="shared" si="10"/>
        <v>0</v>
      </c>
      <c r="X32" s="189"/>
      <c r="Y32" s="185">
        <f t="shared" si="11"/>
        <v>0</v>
      </c>
      <c r="Z32" s="189"/>
      <c r="AA32" s="185">
        <f t="shared" si="12"/>
        <v>0</v>
      </c>
      <c r="AB32" s="189"/>
      <c r="AC32" s="185">
        <f t="shared" si="13"/>
        <v>0</v>
      </c>
      <c r="AD32" s="189"/>
      <c r="AE32" s="185">
        <f t="shared" si="14"/>
        <v>0</v>
      </c>
      <c r="AF32" s="189"/>
      <c r="AG32" s="185">
        <f t="shared" si="15"/>
        <v>0</v>
      </c>
      <c r="AH32" s="189"/>
      <c r="AI32" s="185">
        <f t="shared" si="16"/>
        <v>0</v>
      </c>
      <c r="AJ32" s="189"/>
      <c r="AK32" s="185">
        <f t="shared" si="17"/>
        <v>0</v>
      </c>
      <c r="AL32" s="189"/>
      <c r="AM32" s="185">
        <f t="shared" si="18"/>
        <v>0</v>
      </c>
      <c r="AN32" s="189"/>
      <c r="AO32" s="185">
        <f t="shared" si="19"/>
        <v>0</v>
      </c>
      <c r="AP32" s="189"/>
      <c r="AQ32" s="185">
        <f t="shared" si="20"/>
        <v>0</v>
      </c>
      <c r="AR32" s="187">
        <f t="shared" si="21"/>
        <v>0</v>
      </c>
      <c r="AS32" s="185">
        <f t="shared" si="21"/>
        <v>0</v>
      </c>
    </row>
    <row r="33" spans="1:45" ht="12.75" customHeight="1" x14ac:dyDescent="0.2">
      <c r="A33" s="188"/>
      <c r="B33" s="189"/>
      <c r="C33" s="185">
        <f t="shared" si="0"/>
        <v>0</v>
      </c>
      <c r="D33" s="189"/>
      <c r="E33" s="185">
        <f t="shared" si="1"/>
        <v>0</v>
      </c>
      <c r="F33" s="189"/>
      <c r="G33" s="185">
        <f t="shared" si="2"/>
        <v>0</v>
      </c>
      <c r="H33" s="189"/>
      <c r="I33" s="185">
        <f t="shared" si="3"/>
        <v>0</v>
      </c>
      <c r="J33" s="189"/>
      <c r="K33" s="185">
        <f t="shared" si="4"/>
        <v>0</v>
      </c>
      <c r="L33" s="189"/>
      <c r="M33" s="185">
        <f t="shared" si="5"/>
        <v>0</v>
      </c>
      <c r="N33" s="189"/>
      <c r="O33" s="185">
        <f t="shared" si="6"/>
        <v>0</v>
      </c>
      <c r="P33" s="189"/>
      <c r="Q33" s="185">
        <f t="shared" si="7"/>
        <v>0</v>
      </c>
      <c r="R33" s="189"/>
      <c r="S33" s="185">
        <f t="shared" si="8"/>
        <v>0</v>
      </c>
      <c r="T33" s="189"/>
      <c r="U33" s="185">
        <f t="shared" si="9"/>
        <v>0</v>
      </c>
      <c r="V33" s="189"/>
      <c r="W33" s="185">
        <f t="shared" si="10"/>
        <v>0</v>
      </c>
      <c r="X33" s="189"/>
      <c r="Y33" s="185">
        <f t="shared" si="11"/>
        <v>0</v>
      </c>
      <c r="Z33" s="189"/>
      <c r="AA33" s="185">
        <f t="shared" si="12"/>
        <v>0</v>
      </c>
      <c r="AB33" s="189"/>
      <c r="AC33" s="185">
        <f t="shared" si="13"/>
        <v>0</v>
      </c>
      <c r="AD33" s="189"/>
      <c r="AE33" s="185">
        <f t="shared" si="14"/>
        <v>0</v>
      </c>
      <c r="AF33" s="189"/>
      <c r="AG33" s="185">
        <f t="shared" si="15"/>
        <v>0</v>
      </c>
      <c r="AH33" s="189"/>
      <c r="AI33" s="185">
        <f t="shared" si="16"/>
        <v>0</v>
      </c>
      <c r="AJ33" s="189"/>
      <c r="AK33" s="185">
        <f t="shared" si="17"/>
        <v>0</v>
      </c>
      <c r="AL33" s="189"/>
      <c r="AM33" s="185">
        <f t="shared" si="18"/>
        <v>0</v>
      </c>
      <c r="AN33" s="189"/>
      <c r="AO33" s="185">
        <f t="shared" si="19"/>
        <v>0</v>
      </c>
      <c r="AP33" s="189"/>
      <c r="AQ33" s="185">
        <f t="shared" si="20"/>
        <v>0</v>
      </c>
      <c r="AR33" s="187">
        <f t="shared" si="21"/>
        <v>0</v>
      </c>
      <c r="AS33" s="185">
        <f t="shared" si="21"/>
        <v>0</v>
      </c>
    </row>
    <row r="34" spans="1:45" ht="12.75" customHeight="1" x14ac:dyDescent="0.2">
      <c r="A34" s="188"/>
      <c r="B34" s="189"/>
      <c r="C34" s="185">
        <f t="shared" si="0"/>
        <v>0</v>
      </c>
      <c r="D34" s="189"/>
      <c r="E34" s="185">
        <f t="shared" si="1"/>
        <v>0</v>
      </c>
      <c r="F34" s="189"/>
      <c r="G34" s="185">
        <f t="shared" si="2"/>
        <v>0</v>
      </c>
      <c r="H34" s="189"/>
      <c r="I34" s="185">
        <f t="shared" si="3"/>
        <v>0</v>
      </c>
      <c r="J34" s="189"/>
      <c r="K34" s="185">
        <f t="shared" si="4"/>
        <v>0</v>
      </c>
      <c r="L34" s="189"/>
      <c r="M34" s="185">
        <f t="shared" si="5"/>
        <v>0</v>
      </c>
      <c r="N34" s="189"/>
      <c r="O34" s="185">
        <f t="shared" si="6"/>
        <v>0</v>
      </c>
      <c r="P34" s="189"/>
      <c r="Q34" s="185">
        <f t="shared" si="7"/>
        <v>0</v>
      </c>
      <c r="R34" s="189"/>
      <c r="S34" s="185">
        <f t="shared" si="8"/>
        <v>0</v>
      </c>
      <c r="T34" s="189"/>
      <c r="U34" s="185">
        <f t="shared" si="9"/>
        <v>0</v>
      </c>
      <c r="V34" s="189"/>
      <c r="W34" s="185">
        <f t="shared" si="10"/>
        <v>0</v>
      </c>
      <c r="X34" s="189"/>
      <c r="Y34" s="185">
        <f t="shared" si="11"/>
        <v>0</v>
      </c>
      <c r="Z34" s="189"/>
      <c r="AA34" s="185">
        <f t="shared" si="12"/>
        <v>0</v>
      </c>
      <c r="AB34" s="189"/>
      <c r="AC34" s="185">
        <f t="shared" si="13"/>
        <v>0</v>
      </c>
      <c r="AD34" s="189"/>
      <c r="AE34" s="185">
        <f t="shared" si="14"/>
        <v>0</v>
      </c>
      <c r="AF34" s="189"/>
      <c r="AG34" s="185">
        <f t="shared" si="15"/>
        <v>0</v>
      </c>
      <c r="AH34" s="189"/>
      <c r="AI34" s="185">
        <f t="shared" si="16"/>
        <v>0</v>
      </c>
      <c r="AJ34" s="189"/>
      <c r="AK34" s="185">
        <f t="shared" si="17"/>
        <v>0</v>
      </c>
      <c r="AL34" s="189"/>
      <c r="AM34" s="185">
        <f t="shared" si="18"/>
        <v>0</v>
      </c>
      <c r="AN34" s="189"/>
      <c r="AO34" s="185">
        <f t="shared" si="19"/>
        <v>0</v>
      </c>
      <c r="AP34" s="189"/>
      <c r="AQ34" s="185">
        <f t="shared" si="20"/>
        <v>0</v>
      </c>
      <c r="AR34" s="187">
        <f t="shared" si="21"/>
        <v>0</v>
      </c>
      <c r="AS34" s="185">
        <f t="shared" si="21"/>
        <v>0</v>
      </c>
    </row>
    <row r="35" spans="1:45" ht="12.75" customHeight="1" x14ac:dyDescent="0.2">
      <c r="A35" s="188"/>
      <c r="B35" s="189"/>
      <c r="C35" s="185">
        <f t="shared" si="0"/>
        <v>0</v>
      </c>
      <c r="D35" s="189"/>
      <c r="E35" s="185">
        <f t="shared" si="1"/>
        <v>0</v>
      </c>
      <c r="F35" s="189"/>
      <c r="G35" s="185">
        <f t="shared" si="2"/>
        <v>0</v>
      </c>
      <c r="H35" s="189"/>
      <c r="I35" s="185">
        <f t="shared" si="3"/>
        <v>0</v>
      </c>
      <c r="J35" s="189"/>
      <c r="K35" s="185">
        <f t="shared" si="4"/>
        <v>0</v>
      </c>
      <c r="L35" s="189"/>
      <c r="M35" s="185">
        <f t="shared" si="5"/>
        <v>0</v>
      </c>
      <c r="N35" s="189"/>
      <c r="O35" s="185">
        <f t="shared" si="6"/>
        <v>0</v>
      </c>
      <c r="P35" s="189"/>
      <c r="Q35" s="185">
        <f t="shared" si="7"/>
        <v>0</v>
      </c>
      <c r="R35" s="189"/>
      <c r="S35" s="185">
        <f t="shared" si="8"/>
        <v>0</v>
      </c>
      <c r="T35" s="189"/>
      <c r="U35" s="185">
        <f t="shared" si="9"/>
        <v>0</v>
      </c>
      <c r="V35" s="189"/>
      <c r="W35" s="185">
        <f t="shared" si="10"/>
        <v>0</v>
      </c>
      <c r="X35" s="189"/>
      <c r="Y35" s="185">
        <f t="shared" si="11"/>
        <v>0</v>
      </c>
      <c r="Z35" s="189"/>
      <c r="AA35" s="185">
        <f t="shared" si="12"/>
        <v>0</v>
      </c>
      <c r="AB35" s="189"/>
      <c r="AC35" s="185">
        <f t="shared" si="13"/>
        <v>0</v>
      </c>
      <c r="AD35" s="189"/>
      <c r="AE35" s="185">
        <f t="shared" si="14"/>
        <v>0</v>
      </c>
      <c r="AF35" s="189"/>
      <c r="AG35" s="185">
        <f t="shared" si="15"/>
        <v>0</v>
      </c>
      <c r="AH35" s="189"/>
      <c r="AI35" s="185">
        <f t="shared" si="16"/>
        <v>0</v>
      </c>
      <c r="AJ35" s="189"/>
      <c r="AK35" s="185">
        <f t="shared" si="17"/>
        <v>0</v>
      </c>
      <c r="AL35" s="189"/>
      <c r="AM35" s="185">
        <f t="shared" si="18"/>
        <v>0</v>
      </c>
      <c r="AN35" s="189"/>
      <c r="AO35" s="185">
        <f t="shared" si="19"/>
        <v>0</v>
      </c>
      <c r="AP35" s="189"/>
      <c r="AQ35" s="185">
        <f t="shared" si="20"/>
        <v>0</v>
      </c>
      <c r="AR35" s="187">
        <f t="shared" si="21"/>
        <v>0</v>
      </c>
      <c r="AS35" s="185">
        <f t="shared" si="21"/>
        <v>0</v>
      </c>
    </row>
    <row r="36" spans="1:45" ht="12.75" customHeight="1" x14ac:dyDescent="0.2">
      <c r="A36" s="188"/>
      <c r="B36" s="189"/>
      <c r="C36" s="185">
        <f t="shared" si="0"/>
        <v>0</v>
      </c>
      <c r="D36" s="189"/>
      <c r="E36" s="185">
        <f t="shared" si="1"/>
        <v>0</v>
      </c>
      <c r="F36" s="189"/>
      <c r="G36" s="185">
        <f t="shared" si="2"/>
        <v>0</v>
      </c>
      <c r="H36" s="189"/>
      <c r="I36" s="185">
        <f t="shared" si="3"/>
        <v>0</v>
      </c>
      <c r="J36" s="189"/>
      <c r="K36" s="185">
        <f t="shared" si="4"/>
        <v>0</v>
      </c>
      <c r="L36" s="189"/>
      <c r="M36" s="185">
        <f t="shared" si="5"/>
        <v>0</v>
      </c>
      <c r="N36" s="189"/>
      <c r="O36" s="185">
        <f t="shared" si="6"/>
        <v>0</v>
      </c>
      <c r="P36" s="189"/>
      <c r="Q36" s="185">
        <f t="shared" si="7"/>
        <v>0</v>
      </c>
      <c r="R36" s="189"/>
      <c r="S36" s="185">
        <f t="shared" si="8"/>
        <v>0</v>
      </c>
      <c r="T36" s="189"/>
      <c r="U36" s="185">
        <f t="shared" si="9"/>
        <v>0</v>
      </c>
      <c r="V36" s="189"/>
      <c r="W36" s="185">
        <f t="shared" si="10"/>
        <v>0</v>
      </c>
      <c r="X36" s="189"/>
      <c r="Y36" s="185">
        <f t="shared" si="11"/>
        <v>0</v>
      </c>
      <c r="Z36" s="189"/>
      <c r="AA36" s="185">
        <f t="shared" si="12"/>
        <v>0</v>
      </c>
      <c r="AB36" s="189"/>
      <c r="AC36" s="185">
        <f t="shared" si="13"/>
        <v>0</v>
      </c>
      <c r="AD36" s="189"/>
      <c r="AE36" s="185">
        <f t="shared" si="14"/>
        <v>0</v>
      </c>
      <c r="AF36" s="189"/>
      <c r="AG36" s="185">
        <f t="shared" si="15"/>
        <v>0</v>
      </c>
      <c r="AH36" s="189"/>
      <c r="AI36" s="185">
        <f t="shared" si="16"/>
        <v>0</v>
      </c>
      <c r="AJ36" s="189"/>
      <c r="AK36" s="185">
        <f t="shared" si="17"/>
        <v>0</v>
      </c>
      <c r="AL36" s="189"/>
      <c r="AM36" s="185">
        <f t="shared" si="18"/>
        <v>0</v>
      </c>
      <c r="AN36" s="189"/>
      <c r="AO36" s="185">
        <f t="shared" si="19"/>
        <v>0</v>
      </c>
      <c r="AP36" s="189"/>
      <c r="AQ36" s="185">
        <f t="shared" si="20"/>
        <v>0</v>
      </c>
      <c r="AR36" s="187">
        <f t="shared" si="21"/>
        <v>0</v>
      </c>
      <c r="AS36" s="185">
        <f t="shared" si="21"/>
        <v>0</v>
      </c>
    </row>
    <row r="37" spans="1:45" ht="12.75" customHeight="1" x14ac:dyDescent="0.2">
      <c r="A37" s="188"/>
      <c r="B37" s="186"/>
      <c r="C37" s="185">
        <f t="shared" si="0"/>
        <v>0</v>
      </c>
      <c r="D37" s="186"/>
      <c r="E37" s="185">
        <f t="shared" si="1"/>
        <v>0</v>
      </c>
      <c r="F37" s="186"/>
      <c r="G37" s="185">
        <f t="shared" si="2"/>
        <v>0</v>
      </c>
      <c r="H37" s="186"/>
      <c r="I37" s="185">
        <f t="shared" si="3"/>
        <v>0</v>
      </c>
      <c r="J37" s="186"/>
      <c r="K37" s="185">
        <f t="shared" si="4"/>
        <v>0</v>
      </c>
      <c r="L37" s="186"/>
      <c r="M37" s="185">
        <f t="shared" si="5"/>
        <v>0</v>
      </c>
      <c r="N37" s="186"/>
      <c r="O37" s="185">
        <f t="shared" si="6"/>
        <v>0</v>
      </c>
      <c r="P37" s="186"/>
      <c r="Q37" s="185">
        <f t="shared" si="7"/>
        <v>0</v>
      </c>
      <c r="R37" s="186"/>
      <c r="S37" s="185">
        <f t="shared" si="8"/>
        <v>0</v>
      </c>
      <c r="T37" s="186"/>
      <c r="U37" s="185">
        <f t="shared" si="9"/>
        <v>0</v>
      </c>
      <c r="V37" s="186"/>
      <c r="W37" s="185">
        <f t="shared" si="10"/>
        <v>0</v>
      </c>
      <c r="X37" s="186"/>
      <c r="Y37" s="185">
        <f t="shared" si="11"/>
        <v>0</v>
      </c>
      <c r="Z37" s="186"/>
      <c r="AA37" s="185">
        <f t="shared" si="12"/>
        <v>0</v>
      </c>
      <c r="AB37" s="186"/>
      <c r="AC37" s="185">
        <f t="shared" si="13"/>
        <v>0</v>
      </c>
      <c r="AD37" s="186"/>
      <c r="AE37" s="185">
        <f t="shared" si="14"/>
        <v>0</v>
      </c>
      <c r="AF37" s="186"/>
      <c r="AG37" s="185">
        <f t="shared" si="15"/>
        <v>0</v>
      </c>
      <c r="AH37" s="186"/>
      <c r="AI37" s="185">
        <f t="shared" si="16"/>
        <v>0</v>
      </c>
      <c r="AJ37" s="186"/>
      <c r="AK37" s="185">
        <f t="shared" si="17"/>
        <v>0</v>
      </c>
      <c r="AL37" s="186"/>
      <c r="AM37" s="185">
        <f t="shared" si="18"/>
        <v>0</v>
      </c>
      <c r="AN37" s="186"/>
      <c r="AO37" s="185">
        <f t="shared" si="19"/>
        <v>0</v>
      </c>
      <c r="AP37" s="186"/>
      <c r="AQ37" s="185">
        <f t="shared" si="20"/>
        <v>0</v>
      </c>
      <c r="AR37" s="187">
        <f t="shared" ref="AR37:AS68" si="22">B37+D37+F37+H37+J37+L37+N37+P37+R37+T37+V37+X37+Z37+AB37+AD37+AF37+AH37+AJ37+AL37+AN37+AP37</f>
        <v>0</v>
      </c>
      <c r="AS37" s="185">
        <f t="shared" si="22"/>
        <v>0</v>
      </c>
    </row>
    <row r="38" spans="1:45" ht="12.75" customHeight="1" x14ac:dyDescent="0.2">
      <c r="A38" s="191"/>
      <c r="B38" s="186"/>
      <c r="C38" s="185">
        <f t="shared" si="0"/>
        <v>0</v>
      </c>
      <c r="D38" s="186"/>
      <c r="E38" s="185">
        <f t="shared" si="1"/>
        <v>0</v>
      </c>
      <c r="F38" s="186"/>
      <c r="G38" s="185">
        <f t="shared" si="2"/>
        <v>0</v>
      </c>
      <c r="H38" s="186"/>
      <c r="I38" s="185">
        <f t="shared" si="3"/>
        <v>0</v>
      </c>
      <c r="J38" s="186"/>
      <c r="K38" s="185">
        <f t="shared" si="4"/>
        <v>0</v>
      </c>
      <c r="L38" s="186"/>
      <c r="M38" s="185">
        <f t="shared" si="5"/>
        <v>0</v>
      </c>
      <c r="N38" s="186"/>
      <c r="O38" s="185">
        <f t="shared" si="6"/>
        <v>0</v>
      </c>
      <c r="P38" s="186"/>
      <c r="Q38" s="185">
        <f t="shared" si="7"/>
        <v>0</v>
      </c>
      <c r="R38" s="186"/>
      <c r="S38" s="185">
        <f t="shared" si="8"/>
        <v>0</v>
      </c>
      <c r="T38" s="186"/>
      <c r="U38" s="185">
        <f t="shared" si="9"/>
        <v>0</v>
      </c>
      <c r="V38" s="186"/>
      <c r="W38" s="185">
        <f t="shared" si="10"/>
        <v>0</v>
      </c>
      <c r="X38" s="186"/>
      <c r="Y38" s="185">
        <f t="shared" si="11"/>
        <v>0</v>
      </c>
      <c r="Z38" s="186"/>
      <c r="AA38" s="185">
        <f t="shared" si="12"/>
        <v>0</v>
      </c>
      <c r="AB38" s="186"/>
      <c r="AC38" s="185">
        <f t="shared" si="13"/>
        <v>0</v>
      </c>
      <c r="AD38" s="186"/>
      <c r="AE38" s="185">
        <f t="shared" si="14"/>
        <v>0</v>
      </c>
      <c r="AF38" s="186"/>
      <c r="AG38" s="185">
        <f t="shared" si="15"/>
        <v>0</v>
      </c>
      <c r="AH38" s="186"/>
      <c r="AI38" s="185">
        <f t="shared" si="16"/>
        <v>0</v>
      </c>
      <c r="AJ38" s="186"/>
      <c r="AK38" s="185">
        <f t="shared" si="17"/>
        <v>0</v>
      </c>
      <c r="AL38" s="186"/>
      <c r="AM38" s="185">
        <f t="shared" si="18"/>
        <v>0</v>
      </c>
      <c r="AN38" s="186"/>
      <c r="AO38" s="185">
        <f t="shared" si="19"/>
        <v>0</v>
      </c>
      <c r="AP38" s="186"/>
      <c r="AQ38" s="185">
        <f t="shared" si="20"/>
        <v>0</v>
      </c>
      <c r="AR38" s="187">
        <f t="shared" si="22"/>
        <v>0</v>
      </c>
      <c r="AS38" s="185">
        <f t="shared" si="22"/>
        <v>0</v>
      </c>
    </row>
    <row r="39" spans="1:45" ht="12.75" customHeight="1" x14ac:dyDescent="0.2">
      <c r="A39" s="191"/>
      <c r="B39" s="186"/>
      <c r="C39" s="185">
        <f t="shared" si="0"/>
        <v>0</v>
      </c>
      <c r="D39" s="186"/>
      <c r="E39" s="185">
        <f t="shared" si="1"/>
        <v>0</v>
      </c>
      <c r="F39" s="186"/>
      <c r="G39" s="185">
        <f t="shared" si="2"/>
        <v>0</v>
      </c>
      <c r="H39" s="186"/>
      <c r="I39" s="185">
        <f t="shared" si="3"/>
        <v>0</v>
      </c>
      <c r="J39" s="186"/>
      <c r="K39" s="185">
        <f t="shared" si="4"/>
        <v>0</v>
      </c>
      <c r="L39" s="186"/>
      <c r="M39" s="185">
        <f t="shared" si="5"/>
        <v>0</v>
      </c>
      <c r="N39" s="186"/>
      <c r="O39" s="185">
        <f t="shared" si="6"/>
        <v>0</v>
      </c>
      <c r="P39" s="186"/>
      <c r="Q39" s="185">
        <f t="shared" si="7"/>
        <v>0</v>
      </c>
      <c r="R39" s="186"/>
      <c r="S39" s="185">
        <f t="shared" si="8"/>
        <v>0</v>
      </c>
      <c r="T39" s="186"/>
      <c r="U39" s="185">
        <f t="shared" si="9"/>
        <v>0</v>
      </c>
      <c r="V39" s="186"/>
      <c r="W39" s="185">
        <f t="shared" si="10"/>
        <v>0</v>
      </c>
      <c r="X39" s="186"/>
      <c r="Y39" s="185">
        <f t="shared" si="11"/>
        <v>0</v>
      </c>
      <c r="Z39" s="186"/>
      <c r="AA39" s="185">
        <f t="shared" si="12"/>
        <v>0</v>
      </c>
      <c r="AB39" s="186"/>
      <c r="AC39" s="185">
        <f t="shared" si="13"/>
        <v>0</v>
      </c>
      <c r="AD39" s="186"/>
      <c r="AE39" s="185">
        <f t="shared" si="14"/>
        <v>0</v>
      </c>
      <c r="AF39" s="186"/>
      <c r="AG39" s="185">
        <f t="shared" si="15"/>
        <v>0</v>
      </c>
      <c r="AH39" s="186"/>
      <c r="AI39" s="185">
        <f t="shared" si="16"/>
        <v>0</v>
      </c>
      <c r="AJ39" s="186"/>
      <c r="AK39" s="185">
        <f t="shared" si="17"/>
        <v>0</v>
      </c>
      <c r="AL39" s="186"/>
      <c r="AM39" s="185">
        <f t="shared" si="18"/>
        <v>0</v>
      </c>
      <c r="AN39" s="186"/>
      <c r="AO39" s="185">
        <f t="shared" si="19"/>
        <v>0</v>
      </c>
      <c r="AP39" s="186"/>
      <c r="AQ39" s="185">
        <f t="shared" si="20"/>
        <v>0</v>
      </c>
      <c r="AR39" s="187">
        <f t="shared" si="22"/>
        <v>0</v>
      </c>
      <c r="AS39" s="185">
        <f t="shared" si="22"/>
        <v>0</v>
      </c>
    </row>
    <row r="40" spans="1:45" ht="12.75" customHeight="1" x14ac:dyDescent="0.2">
      <c r="A40" s="191"/>
      <c r="B40" s="186"/>
      <c r="C40" s="185">
        <f t="shared" si="0"/>
        <v>0</v>
      </c>
      <c r="D40" s="186"/>
      <c r="E40" s="185">
        <f t="shared" si="1"/>
        <v>0</v>
      </c>
      <c r="F40" s="186"/>
      <c r="G40" s="185">
        <f t="shared" si="2"/>
        <v>0</v>
      </c>
      <c r="H40" s="186"/>
      <c r="I40" s="185">
        <f t="shared" si="3"/>
        <v>0</v>
      </c>
      <c r="J40" s="186"/>
      <c r="K40" s="185">
        <f t="shared" si="4"/>
        <v>0</v>
      </c>
      <c r="L40" s="186"/>
      <c r="M40" s="185">
        <f t="shared" si="5"/>
        <v>0</v>
      </c>
      <c r="N40" s="186"/>
      <c r="O40" s="185">
        <f t="shared" si="6"/>
        <v>0</v>
      </c>
      <c r="P40" s="186"/>
      <c r="Q40" s="185">
        <f t="shared" si="7"/>
        <v>0</v>
      </c>
      <c r="R40" s="186"/>
      <c r="S40" s="185">
        <f t="shared" si="8"/>
        <v>0</v>
      </c>
      <c r="T40" s="186"/>
      <c r="U40" s="185">
        <f t="shared" si="9"/>
        <v>0</v>
      </c>
      <c r="V40" s="186"/>
      <c r="W40" s="185">
        <f t="shared" si="10"/>
        <v>0</v>
      </c>
      <c r="X40" s="186"/>
      <c r="Y40" s="185">
        <f t="shared" si="11"/>
        <v>0</v>
      </c>
      <c r="Z40" s="186"/>
      <c r="AA40" s="185">
        <f t="shared" si="12"/>
        <v>0</v>
      </c>
      <c r="AB40" s="186"/>
      <c r="AC40" s="185">
        <f t="shared" si="13"/>
        <v>0</v>
      </c>
      <c r="AD40" s="186"/>
      <c r="AE40" s="185">
        <f t="shared" si="14"/>
        <v>0</v>
      </c>
      <c r="AF40" s="186"/>
      <c r="AG40" s="185">
        <f t="shared" si="15"/>
        <v>0</v>
      </c>
      <c r="AH40" s="186"/>
      <c r="AI40" s="185">
        <f t="shared" si="16"/>
        <v>0</v>
      </c>
      <c r="AJ40" s="186"/>
      <c r="AK40" s="185">
        <f t="shared" si="17"/>
        <v>0</v>
      </c>
      <c r="AL40" s="186"/>
      <c r="AM40" s="185">
        <f t="shared" si="18"/>
        <v>0</v>
      </c>
      <c r="AN40" s="186"/>
      <c r="AO40" s="185">
        <f t="shared" si="19"/>
        <v>0</v>
      </c>
      <c r="AP40" s="186"/>
      <c r="AQ40" s="185">
        <f t="shared" si="20"/>
        <v>0</v>
      </c>
      <c r="AR40" s="187">
        <f t="shared" si="22"/>
        <v>0</v>
      </c>
      <c r="AS40" s="185">
        <f t="shared" si="22"/>
        <v>0</v>
      </c>
    </row>
    <row r="41" spans="1:45" ht="12.75" customHeight="1" x14ac:dyDescent="0.2">
      <c r="A41" s="191"/>
      <c r="B41" s="186"/>
      <c r="C41" s="185">
        <f t="shared" si="0"/>
        <v>0</v>
      </c>
      <c r="D41" s="186"/>
      <c r="E41" s="185">
        <f t="shared" si="1"/>
        <v>0</v>
      </c>
      <c r="F41" s="186"/>
      <c r="G41" s="185">
        <f t="shared" si="2"/>
        <v>0</v>
      </c>
      <c r="H41" s="186"/>
      <c r="I41" s="185">
        <f t="shared" si="3"/>
        <v>0</v>
      </c>
      <c r="J41" s="186"/>
      <c r="K41" s="185">
        <f t="shared" si="4"/>
        <v>0</v>
      </c>
      <c r="L41" s="186"/>
      <c r="M41" s="185">
        <f t="shared" si="5"/>
        <v>0</v>
      </c>
      <c r="N41" s="186"/>
      <c r="O41" s="185">
        <f t="shared" si="6"/>
        <v>0</v>
      </c>
      <c r="P41" s="186"/>
      <c r="Q41" s="185">
        <f t="shared" si="7"/>
        <v>0</v>
      </c>
      <c r="R41" s="186"/>
      <c r="S41" s="185">
        <f t="shared" si="8"/>
        <v>0</v>
      </c>
      <c r="T41" s="186"/>
      <c r="U41" s="185">
        <f t="shared" si="9"/>
        <v>0</v>
      </c>
      <c r="V41" s="186"/>
      <c r="W41" s="185">
        <f t="shared" si="10"/>
        <v>0</v>
      </c>
      <c r="X41" s="186"/>
      <c r="Y41" s="185">
        <f t="shared" si="11"/>
        <v>0</v>
      </c>
      <c r="Z41" s="186"/>
      <c r="AA41" s="185">
        <f t="shared" si="12"/>
        <v>0</v>
      </c>
      <c r="AB41" s="186"/>
      <c r="AC41" s="185">
        <f t="shared" si="13"/>
        <v>0</v>
      </c>
      <c r="AD41" s="186"/>
      <c r="AE41" s="185">
        <f t="shared" si="14"/>
        <v>0</v>
      </c>
      <c r="AF41" s="186"/>
      <c r="AG41" s="185">
        <f t="shared" si="15"/>
        <v>0</v>
      </c>
      <c r="AH41" s="186"/>
      <c r="AI41" s="185">
        <f t="shared" si="16"/>
        <v>0</v>
      </c>
      <c r="AJ41" s="186"/>
      <c r="AK41" s="185">
        <f t="shared" si="17"/>
        <v>0</v>
      </c>
      <c r="AL41" s="186"/>
      <c r="AM41" s="185">
        <f t="shared" si="18"/>
        <v>0</v>
      </c>
      <c r="AN41" s="186"/>
      <c r="AO41" s="185">
        <f t="shared" si="19"/>
        <v>0</v>
      </c>
      <c r="AP41" s="186"/>
      <c r="AQ41" s="185">
        <f t="shared" si="20"/>
        <v>0</v>
      </c>
      <c r="AR41" s="187">
        <f t="shared" si="22"/>
        <v>0</v>
      </c>
      <c r="AS41" s="185">
        <f t="shared" si="22"/>
        <v>0</v>
      </c>
    </row>
    <row r="42" spans="1:45" ht="12.75" customHeight="1" x14ac:dyDescent="0.2">
      <c r="A42" s="191"/>
      <c r="B42" s="186"/>
      <c r="C42" s="185">
        <f t="shared" si="0"/>
        <v>0</v>
      </c>
      <c r="D42" s="186"/>
      <c r="E42" s="185">
        <f t="shared" si="1"/>
        <v>0</v>
      </c>
      <c r="F42" s="186"/>
      <c r="G42" s="185">
        <f t="shared" si="2"/>
        <v>0</v>
      </c>
      <c r="H42" s="186"/>
      <c r="I42" s="185">
        <f t="shared" si="3"/>
        <v>0</v>
      </c>
      <c r="J42" s="186"/>
      <c r="K42" s="185">
        <f t="shared" si="4"/>
        <v>0</v>
      </c>
      <c r="L42" s="186"/>
      <c r="M42" s="185">
        <f t="shared" si="5"/>
        <v>0</v>
      </c>
      <c r="N42" s="186"/>
      <c r="O42" s="185">
        <f t="shared" si="6"/>
        <v>0</v>
      </c>
      <c r="P42" s="186"/>
      <c r="Q42" s="185">
        <f t="shared" si="7"/>
        <v>0</v>
      </c>
      <c r="R42" s="186"/>
      <c r="S42" s="185">
        <f t="shared" si="8"/>
        <v>0</v>
      </c>
      <c r="T42" s="186"/>
      <c r="U42" s="185">
        <f t="shared" si="9"/>
        <v>0</v>
      </c>
      <c r="V42" s="186"/>
      <c r="W42" s="185">
        <f t="shared" si="10"/>
        <v>0</v>
      </c>
      <c r="X42" s="186"/>
      <c r="Y42" s="185">
        <f t="shared" si="11"/>
        <v>0</v>
      </c>
      <c r="Z42" s="186"/>
      <c r="AA42" s="185">
        <f t="shared" si="12"/>
        <v>0</v>
      </c>
      <c r="AB42" s="186"/>
      <c r="AC42" s="185">
        <f t="shared" si="13"/>
        <v>0</v>
      </c>
      <c r="AD42" s="186"/>
      <c r="AE42" s="185">
        <f t="shared" si="14"/>
        <v>0</v>
      </c>
      <c r="AF42" s="186"/>
      <c r="AG42" s="185">
        <f t="shared" si="15"/>
        <v>0</v>
      </c>
      <c r="AH42" s="186"/>
      <c r="AI42" s="185">
        <f t="shared" si="16"/>
        <v>0</v>
      </c>
      <c r="AJ42" s="186"/>
      <c r="AK42" s="185">
        <f t="shared" si="17"/>
        <v>0</v>
      </c>
      <c r="AL42" s="186"/>
      <c r="AM42" s="185">
        <f t="shared" si="18"/>
        <v>0</v>
      </c>
      <c r="AN42" s="186"/>
      <c r="AO42" s="185">
        <f t="shared" si="19"/>
        <v>0</v>
      </c>
      <c r="AP42" s="186"/>
      <c r="AQ42" s="185">
        <f t="shared" si="20"/>
        <v>0</v>
      </c>
      <c r="AR42" s="187">
        <f t="shared" si="22"/>
        <v>0</v>
      </c>
      <c r="AS42" s="185">
        <f t="shared" si="22"/>
        <v>0</v>
      </c>
    </row>
    <row r="43" spans="1:45" ht="12.75" customHeight="1" x14ac:dyDescent="0.2">
      <c r="A43" s="192"/>
      <c r="B43" s="186"/>
      <c r="C43" s="185">
        <f t="shared" si="0"/>
        <v>0</v>
      </c>
      <c r="D43" s="186"/>
      <c r="E43" s="185">
        <f t="shared" si="1"/>
        <v>0</v>
      </c>
      <c r="F43" s="186"/>
      <c r="G43" s="185">
        <f t="shared" si="2"/>
        <v>0</v>
      </c>
      <c r="H43" s="186"/>
      <c r="I43" s="185">
        <f t="shared" si="3"/>
        <v>0</v>
      </c>
      <c r="J43" s="186"/>
      <c r="K43" s="185">
        <f t="shared" si="4"/>
        <v>0</v>
      </c>
      <c r="L43" s="186"/>
      <c r="M43" s="185">
        <f t="shared" si="5"/>
        <v>0</v>
      </c>
      <c r="N43" s="186"/>
      <c r="O43" s="185">
        <f t="shared" si="6"/>
        <v>0</v>
      </c>
      <c r="P43" s="186"/>
      <c r="Q43" s="185">
        <f t="shared" si="7"/>
        <v>0</v>
      </c>
      <c r="R43" s="186"/>
      <c r="S43" s="185">
        <f t="shared" si="8"/>
        <v>0</v>
      </c>
      <c r="T43" s="186"/>
      <c r="U43" s="185">
        <f t="shared" si="9"/>
        <v>0</v>
      </c>
      <c r="V43" s="186"/>
      <c r="W43" s="185">
        <f t="shared" si="10"/>
        <v>0</v>
      </c>
      <c r="X43" s="186"/>
      <c r="Y43" s="185">
        <f t="shared" si="11"/>
        <v>0</v>
      </c>
      <c r="Z43" s="186"/>
      <c r="AA43" s="185">
        <f t="shared" si="12"/>
        <v>0</v>
      </c>
      <c r="AB43" s="186"/>
      <c r="AC43" s="185">
        <f t="shared" si="13"/>
        <v>0</v>
      </c>
      <c r="AD43" s="186"/>
      <c r="AE43" s="185">
        <f t="shared" si="14"/>
        <v>0</v>
      </c>
      <c r="AF43" s="186"/>
      <c r="AG43" s="185">
        <f t="shared" si="15"/>
        <v>0</v>
      </c>
      <c r="AH43" s="186"/>
      <c r="AI43" s="185">
        <f t="shared" si="16"/>
        <v>0</v>
      </c>
      <c r="AJ43" s="186"/>
      <c r="AK43" s="185">
        <f t="shared" si="17"/>
        <v>0</v>
      </c>
      <c r="AL43" s="186"/>
      <c r="AM43" s="185">
        <f t="shared" si="18"/>
        <v>0</v>
      </c>
      <c r="AN43" s="186"/>
      <c r="AO43" s="185">
        <f t="shared" si="19"/>
        <v>0</v>
      </c>
      <c r="AP43" s="186"/>
      <c r="AQ43" s="185">
        <f t="shared" si="20"/>
        <v>0</v>
      </c>
      <c r="AR43" s="187">
        <f t="shared" si="22"/>
        <v>0</v>
      </c>
      <c r="AS43" s="185">
        <f t="shared" si="22"/>
        <v>0</v>
      </c>
    </row>
    <row r="44" spans="1:45" ht="12.75" customHeight="1" x14ac:dyDescent="0.2">
      <c r="A44" s="188"/>
      <c r="B44" s="186"/>
      <c r="C44" s="185">
        <f t="shared" si="0"/>
        <v>0</v>
      </c>
      <c r="D44" s="186"/>
      <c r="E44" s="185">
        <f t="shared" si="1"/>
        <v>0</v>
      </c>
      <c r="F44" s="186"/>
      <c r="G44" s="185">
        <f t="shared" si="2"/>
        <v>0</v>
      </c>
      <c r="H44" s="186"/>
      <c r="I44" s="185">
        <f t="shared" si="3"/>
        <v>0</v>
      </c>
      <c r="J44" s="186"/>
      <c r="K44" s="185">
        <f t="shared" si="4"/>
        <v>0</v>
      </c>
      <c r="L44" s="186"/>
      <c r="M44" s="185">
        <f t="shared" si="5"/>
        <v>0</v>
      </c>
      <c r="N44" s="186"/>
      <c r="O44" s="185">
        <f t="shared" si="6"/>
        <v>0</v>
      </c>
      <c r="P44" s="186"/>
      <c r="Q44" s="185">
        <f t="shared" si="7"/>
        <v>0</v>
      </c>
      <c r="R44" s="186"/>
      <c r="S44" s="185">
        <f t="shared" si="8"/>
        <v>0</v>
      </c>
      <c r="T44" s="186"/>
      <c r="U44" s="185">
        <f t="shared" si="9"/>
        <v>0</v>
      </c>
      <c r="V44" s="186"/>
      <c r="W44" s="185">
        <f t="shared" si="10"/>
        <v>0</v>
      </c>
      <c r="X44" s="186"/>
      <c r="Y44" s="185">
        <f t="shared" si="11"/>
        <v>0</v>
      </c>
      <c r="Z44" s="186"/>
      <c r="AA44" s="185">
        <f t="shared" si="12"/>
        <v>0</v>
      </c>
      <c r="AB44" s="186"/>
      <c r="AC44" s="185">
        <f t="shared" si="13"/>
        <v>0</v>
      </c>
      <c r="AD44" s="186"/>
      <c r="AE44" s="185">
        <f t="shared" si="14"/>
        <v>0</v>
      </c>
      <c r="AF44" s="186"/>
      <c r="AG44" s="185">
        <f t="shared" si="15"/>
        <v>0</v>
      </c>
      <c r="AH44" s="186"/>
      <c r="AI44" s="185">
        <f t="shared" si="16"/>
        <v>0</v>
      </c>
      <c r="AJ44" s="186"/>
      <c r="AK44" s="185">
        <f t="shared" si="17"/>
        <v>0</v>
      </c>
      <c r="AL44" s="186"/>
      <c r="AM44" s="185">
        <f t="shared" si="18"/>
        <v>0</v>
      </c>
      <c r="AN44" s="186"/>
      <c r="AO44" s="185">
        <f t="shared" si="19"/>
        <v>0</v>
      </c>
      <c r="AP44" s="186"/>
      <c r="AQ44" s="185">
        <f t="shared" si="20"/>
        <v>0</v>
      </c>
      <c r="AR44" s="187">
        <f t="shared" si="22"/>
        <v>0</v>
      </c>
      <c r="AS44" s="185">
        <f t="shared" si="22"/>
        <v>0</v>
      </c>
    </row>
    <row r="45" spans="1:45" ht="12.75" customHeight="1" x14ac:dyDescent="0.2">
      <c r="A45" s="188"/>
      <c r="B45" s="186"/>
      <c r="C45" s="185">
        <f t="shared" si="0"/>
        <v>0</v>
      </c>
      <c r="D45" s="186"/>
      <c r="E45" s="185">
        <f t="shared" si="1"/>
        <v>0</v>
      </c>
      <c r="F45" s="186"/>
      <c r="G45" s="185">
        <f t="shared" si="2"/>
        <v>0</v>
      </c>
      <c r="H45" s="186"/>
      <c r="I45" s="185">
        <f t="shared" si="3"/>
        <v>0</v>
      </c>
      <c r="J45" s="186"/>
      <c r="K45" s="185">
        <f t="shared" si="4"/>
        <v>0</v>
      </c>
      <c r="L45" s="186"/>
      <c r="M45" s="185">
        <f t="shared" si="5"/>
        <v>0</v>
      </c>
      <c r="N45" s="186"/>
      <c r="O45" s="185">
        <f t="shared" si="6"/>
        <v>0</v>
      </c>
      <c r="P45" s="186"/>
      <c r="Q45" s="185">
        <f t="shared" si="7"/>
        <v>0</v>
      </c>
      <c r="R45" s="186"/>
      <c r="S45" s="185">
        <f t="shared" si="8"/>
        <v>0</v>
      </c>
      <c r="T45" s="186"/>
      <c r="U45" s="185">
        <f t="shared" si="9"/>
        <v>0</v>
      </c>
      <c r="V45" s="186"/>
      <c r="W45" s="185">
        <f t="shared" si="10"/>
        <v>0</v>
      </c>
      <c r="X45" s="186"/>
      <c r="Y45" s="185">
        <f t="shared" si="11"/>
        <v>0</v>
      </c>
      <c r="Z45" s="186"/>
      <c r="AA45" s="185">
        <f t="shared" si="12"/>
        <v>0</v>
      </c>
      <c r="AB45" s="186"/>
      <c r="AC45" s="185">
        <f t="shared" si="13"/>
        <v>0</v>
      </c>
      <c r="AD45" s="186"/>
      <c r="AE45" s="185">
        <f t="shared" si="14"/>
        <v>0</v>
      </c>
      <c r="AF45" s="186"/>
      <c r="AG45" s="185">
        <f t="shared" si="15"/>
        <v>0</v>
      </c>
      <c r="AH45" s="186"/>
      <c r="AI45" s="185">
        <f t="shared" si="16"/>
        <v>0</v>
      </c>
      <c r="AJ45" s="186"/>
      <c r="AK45" s="185">
        <f t="shared" si="17"/>
        <v>0</v>
      </c>
      <c r="AL45" s="186"/>
      <c r="AM45" s="185">
        <f t="shared" si="18"/>
        <v>0</v>
      </c>
      <c r="AN45" s="186"/>
      <c r="AO45" s="185">
        <f t="shared" si="19"/>
        <v>0</v>
      </c>
      <c r="AP45" s="186"/>
      <c r="AQ45" s="185">
        <f t="shared" si="20"/>
        <v>0</v>
      </c>
      <c r="AR45" s="187">
        <f t="shared" si="22"/>
        <v>0</v>
      </c>
      <c r="AS45" s="185">
        <f t="shared" si="22"/>
        <v>0</v>
      </c>
    </row>
    <row r="46" spans="1:45" ht="12.75" customHeight="1" x14ac:dyDescent="0.2">
      <c r="A46" s="188"/>
      <c r="B46" s="186"/>
      <c r="C46" s="185">
        <f t="shared" si="0"/>
        <v>0</v>
      </c>
      <c r="D46" s="186"/>
      <c r="E46" s="185">
        <f t="shared" si="1"/>
        <v>0</v>
      </c>
      <c r="F46" s="186"/>
      <c r="G46" s="185">
        <f t="shared" si="2"/>
        <v>0</v>
      </c>
      <c r="H46" s="186"/>
      <c r="I46" s="185">
        <f t="shared" si="3"/>
        <v>0</v>
      </c>
      <c r="J46" s="186"/>
      <c r="K46" s="185">
        <f t="shared" si="4"/>
        <v>0</v>
      </c>
      <c r="L46" s="186"/>
      <c r="M46" s="185">
        <f t="shared" si="5"/>
        <v>0</v>
      </c>
      <c r="N46" s="186"/>
      <c r="O46" s="185">
        <f t="shared" si="6"/>
        <v>0</v>
      </c>
      <c r="P46" s="186"/>
      <c r="Q46" s="185">
        <f t="shared" si="7"/>
        <v>0</v>
      </c>
      <c r="R46" s="186"/>
      <c r="S46" s="185">
        <f t="shared" si="8"/>
        <v>0</v>
      </c>
      <c r="T46" s="186"/>
      <c r="U46" s="185">
        <f t="shared" si="9"/>
        <v>0</v>
      </c>
      <c r="V46" s="186"/>
      <c r="W46" s="185">
        <f t="shared" si="10"/>
        <v>0</v>
      </c>
      <c r="X46" s="186"/>
      <c r="Y46" s="185">
        <f t="shared" si="11"/>
        <v>0</v>
      </c>
      <c r="Z46" s="186"/>
      <c r="AA46" s="185">
        <f t="shared" si="12"/>
        <v>0</v>
      </c>
      <c r="AB46" s="186"/>
      <c r="AC46" s="185">
        <f t="shared" si="13"/>
        <v>0</v>
      </c>
      <c r="AD46" s="186"/>
      <c r="AE46" s="185">
        <f t="shared" si="14"/>
        <v>0</v>
      </c>
      <c r="AF46" s="186"/>
      <c r="AG46" s="185">
        <f t="shared" si="15"/>
        <v>0</v>
      </c>
      <c r="AH46" s="186"/>
      <c r="AI46" s="185">
        <f t="shared" si="16"/>
        <v>0</v>
      </c>
      <c r="AJ46" s="186"/>
      <c r="AK46" s="185">
        <f t="shared" si="17"/>
        <v>0</v>
      </c>
      <c r="AL46" s="186"/>
      <c r="AM46" s="185">
        <f t="shared" si="18"/>
        <v>0</v>
      </c>
      <c r="AN46" s="186"/>
      <c r="AO46" s="185">
        <f t="shared" si="19"/>
        <v>0</v>
      </c>
      <c r="AP46" s="186"/>
      <c r="AQ46" s="185">
        <f t="shared" si="20"/>
        <v>0</v>
      </c>
      <c r="AR46" s="187">
        <f t="shared" si="22"/>
        <v>0</v>
      </c>
      <c r="AS46" s="185">
        <f t="shared" si="22"/>
        <v>0</v>
      </c>
    </row>
    <row r="47" spans="1:45" ht="12.75" customHeight="1" x14ac:dyDescent="0.2">
      <c r="A47" s="188"/>
      <c r="B47" s="186"/>
      <c r="C47" s="185">
        <f t="shared" si="0"/>
        <v>0</v>
      </c>
      <c r="D47" s="186"/>
      <c r="E47" s="185">
        <f t="shared" si="1"/>
        <v>0</v>
      </c>
      <c r="F47" s="186"/>
      <c r="G47" s="185">
        <f t="shared" si="2"/>
        <v>0</v>
      </c>
      <c r="H47" s="186"/>
      <c r="I47" s="185">
        <f t="shared" si="3"/>
        <v>0</v>
      </c>
      <c r="J47" s="186"/>
      <c r="K47" s="185">
        <f t="shared" si="4"/>
        <v>0</v>
      </c>
      <c r="L47" s="186"/>
      <c r="M47" s="185">
        <f t="shared" si="5"/>
        <v>0</v>
      </c>
      <c r="N47" s="186"/>
      <c r="O47" s="185">
        <f t="shared" si="6"/>
        <v>0</v>
      </c>
      <c r="P47" s="186"/>
      <c r="Q47" s="185">
        <f t="shared" si="7"/>
        <v>0</v>
      </c>
      <c r="R47" s="186"/>
      <c r="S47" s="185">
        <f t="shared" si="8"/>
        <v>0</v>
      </c>
      <c r="T47" s="186"/>
      <c r="U47" s="185">
        <f t="shared" si="9"/>
        <v>0</v>
      </c>
      <c r="V47" s="186"/>
      <c r="W47" s="185">
        <f t="shared" si="10"/>
        <v>0</v>
      </c>
      <c r="X47" s="186"/>
      <c r="Y47" s="185">
        <f t="shared" si="11"/>
        <v>0</v>
      </c>
      <c r="Z47" s="186"/>
      <c r="AA47" s="185">
        <f t="shared" si="12"/>
        <v>0</v>
      </c>
      <c r="AB47" s="186"/>
      <c r="AC47" s="185">
        <f t="shared" si="13"/>
        <v>0</v>
      </c>
      <c r="AD47" s="186"/>
      <c r="AE47" s="185">
        <f t="shared" si="14"/>
        <v>0</v>
      </c>
      <c r="AF47" s="186"/>
      <c r="AG47" s="185">
        <f t="shared" si="15"/>
        <v>0</v>
      </c>
      <c r="AH47" s="186"/>
      <c r="AI47" s="185">
        <f t="shared" si="16"/>
        <v>0</v>
      </c>
      <c r="AJ47" s="186"/>
      <c r="AK47" s="185">
        <f t="shared" si="17"/>
        <v>0</v>
      </c>
      <c r="AL47" s="186"/>
      <c r="AM47" s="185">
        <f t="shared" si="18"/>
        <v>0</v>
      </c>
      <c r="AN47" s="186"/>
      <c r="AO47" s="185">
        <f t="shared" si="19"/>
        <v>0</v>
      </c>
      <c r="AP47" s="186"/>
      <c r="AQ47" s="185">
        <f t="shared" si="20"/>
        <v>0</v>
      </c>
      <c r="AR47" s="187">
        <f t="shared" si="22"/>
        <v>0</v>
      </c>
      <c r="AS47" s="185">
        <f t="shared" si="22"/>
        <v>0</v>
      </c>
    </row>
    <row r="48" spans="1:45" ht="12.75" customHeight="1" x14ac:dyDescent="0.2">
      <c r="A48" s="190"/>
      <c r="B48" s="186"/>
      <c r="C48" s="185">
        <f t="shared" si="0"/>
        <v>0</v>
      </c>
      <c r="D48" s="186"/>
      <c r="E48" s="185">
        <f t="shared" si="1"/>
        <v>0</v>
      </c>
      <c r="F48" s="186"/>
      <c r="G48" s="185">
        <f t="shared" si="2"/>
        <v>0</v>
      </c>
      <c r="H48" s="186"/>
      <c r="I48" s="185">
        <f t="shared" si="3"/>
        <v>0</v>
      </c>
      <c r="J48" s="186"/>
      <c r="K48" s="185">
        <f t="shared" si="4"/>
        <v>0</v>
      </c>
      <c r="L48" s="186"/>
      <c r="M48" s="185">
        <f t="shared" si="5"/>
        <v>0</v>
      </c>
      <c r="N48" s="186"/>
      <c r="O48" s="185">
        <f t="shared" si="6"/>
        <v>0</v>
      </c>
      <c r="P48" s="186"/>
      <c r="Q48" s="185">
        <f t="shared" si="7"/>
        <v>0</v>
      </c>
      <c r="R48" s="186"/>
      <c r="S48" s="185">
        <f t="shared" si="8"/>
        <v>0</v>
      </c>
      <c r="T48" s="186"/>
      <c r="U48" s="185">
        <f t="shared" si="9"/>
        <v>0</v>
      </c>
      <c r="V48" s="186"/>
      <c r="W48" s="185">
        <f t="shared" si="10"/>
        <v>0</v>
      </c>
      <c r="X48" s="186"/>
      <c r="Y48" s="185">
        <f t="shared" si="11"/>
        <v>0</v>
      </c>
      <c r="Z48" s="186"/>
      <c r="AA48" s="185">
        <f t="shared" si="12"/>
        <v>0</v>
      </c>
      <c r="AB48" s="186"/>
      <c r="AC48" s="185">
        <f t="shared" si="13"/>
        <v>0</v>
      </c>
      <c r="AD48" s="186"/>
      <c r="AE48" s="185">
        <f t="shared" si="14"/>
        <v>0</v>
      </c>
      <c r="AF48" s="186"/>
      <c r="AG48" s="185">
        <f t="shared" si="15"/>
        <v>0</v>
      </c>
      <c r="AH48" s="186"/>
      <c r="AI48" s="185">
        <f t="shared" si="16"/>
        <v>0</v>
      </c>
      <c r="AJ48" s="186"/>
      <c r="AK48" s="185">
        <f t="shared" si="17"/>
        <v>0</v>
      </c>
      <c r="AL48" s="186"/>
      <c r="AM48" s="185">
        <f t="shared" si="18"/>
        <v>0</v>
      </c>
      <c r="AN48" s="186"/>
      <c r="AO48" s="185">
        <f t="shared" si="19"/>
        <v>0</v>
      </c>
      <c r="AP48" s="186"/>
      <c r="AQ48" s="185">
        <f t="shared" si="20"/>
        <v>0</v>
      </c>
      <c r="AR48" s="187">
        <f t="shared" si="22"/>
        <v>0</v>
      </c>
      <c r="AS48" s="185">
        <f t="shared" si="22"/>
        <v>0</v>
      </c>
    </row>
    <row r="49" spans="1:45" ht="12.75" customHeight="1" x14ac:dyDescent="0.2">
      <c r="A49" s="193"/>
      <c r="B49" s="186"/>
      <c r="C49" s="185">
        <f t="shared" si="0"/>
        <v>0</v>
      </c>
      <c r="D49" s="186"/>
      <c r="E49" s="185">
        <f t="shared" si="1"/>
        <v>0</v>
      </c>
      <c r="F49" s="186"/>
      <c r="G49" s="185">
        <f t="shared" si="2"/>
        <v>0</v>
      </c>
      <c r="H49" s="186"/>
      <c r="I49" s="185">
        <f t="shared" si="3"/>
        <v>0</v>
      </c>
      <c r="J49" s="186"/>
      <c r="K49" s="185">
        <f t="shared" si="4"/>
        <v>0</v>
      </c>
      <c r="L49" s="186"/>
      <c r="M49" s="185">
        <f t="shared" si="5"/>
        <v>0</v>
      </c>
      <c r="N49" s="186"/>
      <c r="O49" s="185">
        <f t="shared" si="6"/>
        <v>0</v>
      </c>
      <c r="P49" s="186"/>
      <c r="Q49" s="185">
        <f t="shared" si="7"/>
        <v>0</v>
      </c>
      <c r="R49" s="186"/>
      <c r="S49" s="185">
        <f t="shared" si="8"/>
        <v>0</v>
      </c>
      <c r="T49" s="186"/>
      <c r="U49" s="185">
        <f t="shared" si="9"/>
        <v>0</v>
      </c>
      <c r="V49" s="186"/>
      <c r="W49" s="185">
        <f t="shared" si="10"/>
        <v>0</v>
      </c>
      <c r="X49" s="186"/>
      <c r="Y49" s="185">
        <f t="shared" si="11"/>
        <v>0</v>
      </c>
      <c r="Z49" s="186"/>
      <c r="AA49" s="185">
        <f t="shared" si="12"/>
        <v>0</v>
      </c>
      <c r="AB49" s="186"/>
      <c r="AC49" s="185">
        <f t="shared" si="13"/>
        <v>0</v>
      </c>
      <c r="AD49" s="186"/>
      <c r="AE49" s="185">
        <f t="shared" si="14"/>
        <v>0</v>
      </c>
      <c r="AF49" s="186"/>
      <c r="AG49" s="185">
        <f t="shared" si="15"/>
        <v>0</v>
      </c>
      <c r="AH49" s="186"/>
      <c r="AI49" s="185">
        <f t="shared" si="16"/>
        <v>0</v>
      </c>
      <c r="AJ49" s="186"/>
      <c r="AK49" s="185">
        <f t="shared" si="17"/>
        <v>0</v>
      </c>
      <c r="AL49" s="186"/>
      <c r="AM49" s="185">
        <f t="shared" si="18"/>
        <v>0</v>
      </c>
      <c r="AN49" s="186"/>
      <c r="AO49" s="185">
        <f t="shared" si="19"/>
        <v>0</v>
      </c>
      <c r="AP49" s="186"/>
      <c r="AQ49" s="185">
        <f t="shared" si="20"/>
        <v>0</v>
      </c>
      <c r="AR49" s="187">
        <f t="shared" si="22"/>
        <v>0</v>
      </c>
      <c r="AS49" s="185">
        <f t="shared" si="22"/>
        <v>0</v>
      </c>
    </row>
    <row r="50" spans="1:45" ht="12.75" customHeight="1" x14ac:dyDescent="0.2">
      <c r="A50" s="188"/>
      <c r="B50" s="186"/>
      <c r="C50" s="185">
        <f t="shared" si="0"/>
        <v>0</v>
      </c>
      <c r="D50" s="186"/>
      <c r="E50" s="185">
        <f t="shared" si="1"/>
        <v>0</v>
      </c>
      <c r="F50" s="186"/>
      <c r="G50" s="185">
        <f t="shared" si="2"/>
        <v>0</v>
      </c>
      <c r="H50" s="186"/>
      <c r="I50" s="185">
        <f t="shared" si="3"/>
        <v>0</v>
      </c>
      <c r="J50" s="186"/>
      <c r="K50" s="185">
        <f t="shared" si="4"/>
        <v>0</v>
      </c>
      <c r="L50" s="186"/>
      <c r="M50" s="185">
        <f t="shared" si="5"/>
        <v>0</v>
      </c>
      <c r="N50" s="186"/>
      <c r="O50" s="185">
        <f t="shared" si="6"/>
        <v>0</v>
      </c>
      <c r="P50" s="186"/>
      <c r="Q50" s="185">
        <f t="shared" si="7"/>
        <v>0</v>
      </c>
      <c r="R50" s="186"/>
      <c r="S50" s="185">
        <f t="shared" si="8"/>
        <v>0</v>
      </c>
      <c r="T50" s="186"/>
      <c r="U50" s="185">
        <f t="shared" si="9"/>
        <v>0</v>
      </c>
      <c r="V50" s="186"/>
      <c r="W50" s="185">
        <f t="shared" si="10"/>
        <v>0</v>
      </c>
      <c r="X50" s="186"/>
      <c r="Y50" s="185">
        <f t="shared" si="11"/>
        <v>0</v>
      </c>
      <c r="Z50" s="186"/>
      <c r="AA50" s="185">
        <f t="shared" si="12"/>
        <v>0</v>
      </c>
      <c r="AB50" s="186"/>
      <c r="AC50" s="185">
        <f t="shared" si="13"/>
        <v>0</v>
      </c>
      <c r="AD50" s="186"/>
      <c r="AE50" s="185">
        <f t="shared" si="14"/>
        <v>0</v>
      </c>
      <c r="AF50" s="186"/>
      <c r="AG50" s="185">
        <f t="shared" si="15"/>
        <v>0</v>
      </c>
      <c r="AH50" s="186"/>
      <c r="AI50" s="185">
        <f t="shared" si="16"/>
        <v>0</v>
      </c>
      <c r="AJ50" s="186"/>
      <c r="AK50" s="185">
        <f t="shared" si="17"/>
        <v>0</v>
      </c>
      <c r="AL50" s="186"/>
      <c r="AM50" s="185">
        <f t="shared" si="18"/>
        <v>0</v>
      </c>
      <c r="AN50" s="186"/>
      <c r="AO50" s="185">
        <f t="shared" si="19"/>
        <v>0</v>
      </c>
      <c r="AP50" s="186"/>
      <c r="AQ50" s="185">
        <f t="shared" si="20"/>
        <v>0</v>
      </c>
      <c r="AR50" s="187">
        <f t="shared" si="22"/>
        <v>0</v>
      </c>
      <c r="AS50" s="185">
        <f t="shared" si="22"/>
        <v>0</v>
      </c>
    </row>
    <row r="51" spans="1:45" ht="12.75" customHeight="1" x14ac:dyDescent="0.2">
      <c r="A51" s="188"/>
      <c r="B51" s="186"/>
      <c r="C51" s="185">
        <f t="shared" si="0"/>
        <v>0</v>
      </c>
      <c r="D51" s="186"/>
      <c r="E51" s="185">
        <f t="shared" si="1"/>
        <v>0</v>
      </c>
      <c r="F51" s="186"/>
      <c r="G51" s="185">
        <f t="shared" si="2"/>
        <v>0</v>
      </c>
      <c r="H51" s="186"/>
      <c r="I51" s="185">
        <f t="shared" si="3"/>
        <v>0</v>
      </c>
      <c r="J51" s="186"/>
      <c r="K51" s="185">
        <f t="shared" si="4"/>
        <v>0</v>
      </c>
      <c r="L51" s="186"/>
      <c r="M51" s="185">
        <f t="shared" si="5"/>
        <v>0</v>
      </c>
      <c r="N51" s="186"/>
      <c r="O51" s="185">
        <f t="shared" si="6"/>
        <v>0</v>
      </c>
      <c r="P51" s="186"/>
      <c r="Q51" s="185">
        <f t="shared" si="7"/>
        <v>0</v>
      </c>
      <c r="R51" s="186"/>
      <c r="S51" s="185">
        <f t="shared" si="8"/>
        <v>0</v>
      </c>
      <c r="T51" s="186"/>
      <c r="U51" s="185">
        <f t="shared" si="9"/>
        <v>0</v>
      </c>
      <c r="V51" s="186"/>
      <c r="W51" s="185">
        <f t="shared" si="10"/>
        <v>0</v>
      </c>
      <c r="X51" s="186"/>
      <c r="Y51" s="185">
        <f t="shared" si="11"/>
        <v>0</v>
      </c>
      <c r="Z51" s="186"/>
      <c r="AA51" s="185">
        <f t="shared" si="12"/>
        <v>0</v>
      </c>
      <c r="AB51" s="186"/>
      <c r="AC51" s="185">
        <f t="shared" si="13"/>
        <v>0</v>
      </c>
      <c r="AD51" s="186"/>
      <c r="AE51" s="185">
        <f t="shared" si="14"/>
        <v>0</v>
      </c>
      <c r="AF51" s="186"/>
      <c r="AG51" s="185">
        <f t="shared" si="15"/>
        <v>0</v>
      </c>
      <c r="AH51" s="186"/>
      <c r="AI51" s="185">
        <f t="shared" si="16"/>
        <v>0</v>
      </c>
      <c r="AJ51" s="186"/>
      <c r="AK51" s="185">
        <f t="shared" si="17"/>
        <v>0</v>
      </c>
      <c r="AL51" s="186"/>
      <c r="AM51" s="185">
        <f t="shared" si="18"/>
        <v>0</v>
      </c>
      <c r="AN51" s="186"/>
      <c r="AO51" s="185">
        <f t="shared" si="19"/>
        <v>0</v>
      </c>
      <c r="AP51" s="186"/>
      <c r="AQ51" s="185">
        <f t="shared" si="20"/>
        <v>0</v>
      </c>
      <c r="AR51" s="187">
        <f t="shared" si="22"/>
        <v>0</v>
      </c>
      <c r="AS51" s="185">
        <f t="shared" si="22"/>
        <v>0</v>
      </c>
    </row>
    <row r="52" spans="1:45" ht="12.75" customHeight="1" x14ac:dyDescent="0.2">
      <c r="A52" s="188"/>
      <c r="B52" s="186"/>
      <c r="C52" s="185">
        <f t="shared" si="0"/>
        <v>0</v>
      </c>
      <c r="D52" s="186"/>
      <c r="E52" s="185">
        <f t="shared" si="1"/>
        <v>0</v>
      </c>
      <c r="F52" s="186"/>
      <c r="G52" s="185">
        <f t="shared" si="2"/>
        <v>0</v>
      </c>
      <c r="H52" s="186"/>
      <c r="I52" s="185">
        <f t="shared" si="3"/>
        <v>0</v>
      </c>
      <c r="J52" s="186"/>
      <c r="K52" s="185">
        <f t="shared" si="4"/>
        <v>0</v>
      </c>
      <c r="L52" s="186"/>
      <c r="M52" s="185">
        <f t="shared" si="5"/>
        <v>0</v>
      </c>
      <c r="N52" s="186"/>
      <c r="O52" s="185">
        <f t="shared" si="6"/>
        <v>0</v>
      </c>
      <c r="P52" s="186"/>
      <c r="Q52" s="185">
        <f t="shared" si="7"/>
        <v>0</v>
      </c>
      <c r="R52" s="186"/>
      <c r="S52" s="185">
        <f t="shared" si="8"/>
        <v>0</v>
      </c>
      <c r="T52" s="186"/>
      <c r="U52" s="185">
        <f t="shared" si="9"/>
        <v>0</v>
      </c>
      <c r="V52" s="186"/>
      <c r="W52" s="185">
        <f t="shared" si="10"/>
        <v>0</v>
      </c>
      <c r="X52" s="186"/>
      <c r="Y52" s="185">
        <f t="shared" si="11"/>
        <v>0</v>
      </c>
      <c r="Z52" s="186"/>
      <c r="AA52" s="185">
        <f t="shared" si="12"/>
        <v>0</v>
      </c>
      <c r="AB52" s="186"/>
      <c r="AC52" s="185">
        <f t="shared" si="13"/>
        <v>0</v>
      </c>
      <c r="AD52" s="186"/>
      <c r="AE52" s="185">
        <f t="shared" si="14"/>
        <v>0</v>
      </c>
      <c r="AF52" s="186"/>
      <c r="AG52" s="185">
        <f t="shared" si="15"/>
        <v>0</v>
      </c>
      <c r="AH52" s="186"/>
      <c r="AI52" s="185">
        <f t="shared" si="16"/>
        <v>0</v>
      </c>
      <c r="AJ52" s="186"/>
      <c r="AK52" s="185">
        <f t="shared" si="17"/>
        <v>0</v>
      </c>
      <c r="AL52" s="186"/>
      <c r="AM52" s="185">
        <f t="shared" si="18"/>
        <v>0</v>
      </c>
      <c r="AN52" s="186"/>
      <c r="AO52" s="185">
        <f t="shared" si="19"/>
        <v>0</v>
      </c>
      <c r="AP52" s="186"/>
      <c r="AQ52" s="185">
        <f t="shared" si="20"/>
        <v>0</v>
      </c>
      <c r="AR52" s="187">
        <f t="shared" si="22"/>
        <v>0</v>
      </c>
      <c r="AS52" s="185">
        <f t="shared" si="22"/>
        <v>0</v>
      </c>
    </row>
    <row r="53" spans="1:45" ht="12.75" customHeight="1" x14ac:dyDescent="0.2">
      <c r="A53" s="188"/>
      <c r="B53" s="186"/>
      <c r="C53" s="185">
        <f t="shared" si="0"/>
        <v>0</v>
      </c>
      <c r="D53" s="186"/>
      <c r="E53" s="185">
        <f t="shared" si="1"/>
        <v>0</v>
      </c>
      <c r="F53" s="186"/>
      <c r="G53" s="185">
        <f t="shared" si="2"/>
        <v>0</v>
      </c>
      <c r="H53" s="186"/>
      <c r="I53" s="185">
        <f t="shared" si="3"/>
        <v>0</v>
      </c>
      <c r="J53" s="186"/>
      <c r="K53" s="185">
        <f t="shared" si="4"/>
        <v>0</v>
      </c>
      <c r="L53" s="186"/>
      <c r="M53" s="185">
        <f t="shared" si="5"/>
        <v>0</v>
      </c>
      <c r="N53" s="186"/>
      <c r="O53" s="185">
        <f t="shared" si="6"/>
        <v>0</v>
      </c>
      <c r="P53" s="186"/>
      <c r="Q53" s="185">
        <f t="shared" si="7"/>
        <v>0</v>
      </c>
      <c r="R53" s="186"/>
      <c r="S53" s="185">
        <f t="shared" si="8"/>
        <v>0</v>
      </c>
      <c r="T53" s="186"/>
      <c r="U53" s="185">
        <f t="shared" si="9"/>
        <v>0</v>
      </c>
      <c r="V53" s="186"/>
      <c r="W53" s="185">
        <f t="shared" si="10"/>
        <v>0</v>
      </c>
      <c r="X53" s="186"/>
      <c r="Y53" s="185">
        <f t="shared" si="11"/>
        <v>0</v>
      </c>
      <c r="Z53" s="186"/>
      <c r="AA53" s="185">
        <f t="shared" si="12"/>
        <v>0</v>
      </c>
      <c r="AB53" s="186"/>
      <c r="AC53" s="185">
        <f t="shared" si="13"/>
        <v>0</v>
      </c>
      <c r="AD53" s="186"/>
      <c r="AE53" s="185">
        <f t="shared" si="14"/>
        <v>0</v>
      </c>
      <c r="AF53" s="186"/>
      <c r="AG53" s="185">
        <f t="shared" si="15"/>
        <v>0</v>
      </c>
      <c r="AH53" s="186"/>
      <c r="AI53" s="185">
        <f t="shared" si="16"/>
        <v>0</v>
      </c>
      <c r="AJ53" s="186"/>
      <c r="AK53" s="185">
        <f t="shared" si="17"/>
        <v>0</v>
      </c>
      <c r="AL53" s="186"/>
      <c r="AM53" s="185">
        <f t="shared" si="18"/>
        <v>0</v>
      </c>
      <c r="AN53" s="186"/>
      <c r="AO53" s="185">
        <f t="shared" si="19"/>
        <v>0</v>
      </c>
      <c r="AP53" s="186"/>
      <c r="AQ53" s="185">
        <f t="shared" si="20"/>
        <v>0</v>
      </c>
      <c r="AR53" s="187">
        <f t="shared" si="22"/>
        <v>0</v>
      </c>
      <c r="AS53" s="185">
        <f t="shared" si="22"/>
        <v>0</v>
      </c>
    </row>
    <row r="54" spans="1:45" ht="12.75" customHeight="1" x14ac:dyDescent="0.2">
      <c r="A54" s="188"/>
      <c r="B54" s="186"/>
      <c r="C54" s="185">
        <f t="shared" si="0"/>
        <v>0</v>
      </c>
      <c r="D54" s="186"/>
      <c r="E54" s="185">
        <f t="shared" si="1"/>
        <v>0</v>
      </c>
      <c r="F54" s="186"/>
      <c r="G54" s="185">
        <f t="shared" si="2"/>
        <v>0</v>
      </c>
      <c r="H54" s="186"/>
      <c r="I54" s="185">
        <f t="shared" si="3"/>
        <v>0</v>
      </c>
      <c r="J54" s="186"/>
      <c r="K54" s="185">
        <f t="shared" si="4"/>
        <v>0</v>
      </c>
      <c r="L54" s="186"/>
      <c r="M54" s="185">
        <f t="shared" si="5"/>
        <v>0</v>
      </c>
      <c r="N54" s="186"/>
      <c r="O54" s="185">
        <f t="shared" si="6"/>
        <v>0</v>
      </c>
      <c r="P54" s="186"/>
      <c r="Q54" s="185">
        <f t="shared" si="7"/>
        <v>0</v>
      </c>
      <c r="R54" s="186"/>
      <c r="S54" s="185">
        <f t="shared" si="8"/>
        <v>0</v>
      </c>
      <c r="T54" s="186"/>
      <c r="U54" s="185">
        <f t="shared" si="9"/>
        <v>0</v>
      </c>
      <c r="V54" s="186"/>
      <c r="W54" s="185">
        <f t="shared" si="10"/>
        <v>0</v>
      </c>
      <c r="X54" s="186"/>
      <c r="Y54" s="185">
        <f t="shared" si="11"/>
        <v>0</v>
      </c>
      <c r="Z54" s="186"/>
      <c r="AA54" s="185">
        <f t="shared" si="12"/>
        <v>0</v>
      </c>
      <c r="AB54" s="186"/>
      <c r="AC54" s="185">
        <f t="shared" si="13"/>
        <v>0</v>
      </c>
      <c r="AD54" s="186"/>
      <c r="AE54" s="185">
        <f t="shared" si="14"/>
        <v>0</v>
      </c>
      <c r="AF54" s="186"/>
      <c r="AG54" s="185">
        <f t="shared" si="15"/>
        <v>0</v>
      </c>
      <c r="AH54" s="186"/>
      <c r="AI54" s="185">
        <f t="shared" si="16"/>
        <v>0</v>
      </c>
      <c r="AJ54" s="186"/>
      <c r="AK54" s="185">
        <f t="shared" si="17"/>
        <v>0</v>
      </c>
      <c r="AL54" s="186"/>
      <c r="AM54" s="185">
        <f t="shared" si="18"/>
        <v>0</v>
      </c>
      <c r="AN54" s="186"/>
      <c r="AO54" s="185">
        <f t="shared" si="19"/>
        <v>0</v>
      </c>
      <c r="AP54" s="186"/>
      <c r="AQ54" s="185">
        <f t="shared" si="20"/>
        <v>0</v>
      </c>
      <c r="AR54" s="187">
        <f t="shared" si="22"/>
        <v>0</v>
      </c>
      <c r="AS54" s="185">
        <f t="shared" si="22"/>
        <v>0</v>
      </c>
    </row>
    <row r="55" spans="1:45" ht="12.75" customHeight="1" x14ac:dyDescent="0.2">
      <c r="A55" s="194"/>
      <c r="B55" s="186"/>
      <c r="C55" s="185">
        <f t="shared" si="0"/>
        <v>0</v>
      </c>
      <c r="D55" s="186"/>
      <c r="E55" s="185">
        <f t="shared" si="1"/>
        <v>0</v>
      </c>
      <c r="F55" s="186"/>
      <c r="G55" s="185">
        <f t="shared" si="2"/>
        <v>0</v>
      </c>
      <c r="H55" s="186"/>
      <c r="I55" s="185">
        <f t="shared" si="3"/>
        <v>0</v>
      </c>
      <c r="J55" s="186"/>
      <c r="K55" s="185">
        <f t="shared" si="4"/>
        <v>0</v>
      </c>
      <c r="L55" s="186"/>
      <c r="M55" s="185">
        <f t="shared" si="5"/>
        <v>0</v>
      </c>
      <c r="N55" s="186"/>
      <c r="O55" s="185">
        <f t="shared" si="6"/>
        <v>0</v>
      </c>
      <c r="P55" s="186"/>
      <c r="Q55" s="185">
        <f t="shared" si="7"/>
        <v>0</v>
      </c>
      <c r="R55" s="186"/>
      <c r="S55" s="185">
        <f t="shared" si="8"/>
        <v>0</v>
      </c>
      <c r="T55" s="186"/>
      <c r="U55" s="185">
        <f t="shared" si="9"/>
        <v>0</v>
      </c>
      <c r="V55" s="186"/>
      <c r="W55" s="185">
        <f t="shared" si="10"/>
        <v>0</v>
      </c>
      <c r="X55" s="186"/>
      <c r="Y55" s="185">
        <f t="shared" si="11"/>
        <v>0</v>
      </c>
      <c r="Z55" s="186"/>
      <c r="AA55" s="185">
        <f t="shared" si="12"/>
        <v>0</v>
      </c>
      <c r="AB55" s="186"/>
      <c r="AC55" s="185">
        <f t="shared" si="13"/>
        <v>0</v>
      </c>
      <c r="AD55" s="186"/>
      <c r="AE55" s="185">
        <f t="shared" si="14"/>
        <v>0</v>
      </c>
      <c r="AF55" s="186"/>
      <c r="AG55" s="185">
        <f t="shared" si="15"/>
        <v>0</v>
      </c>
      <c r="AH55" s="186"/>
      <c r="AI55" s="185">
        <f t="shared" si="16"/>
        <v>0</v>
      </c>
      <c r="AJ55" s="186"/>
      <c r="AK55" s="185">
        <f t="shared" si="17"/>
        <v>0</v>
      </c>
      <c r="AL55" s="186"/>
      <c r="AM55" s="185">
        <f t="shared" si="18"/>
        <v>0</v>
      </c>
      <c r="AN55" s="186"/>
      <c r="AO55" s="185">
        <f t="shared" si="19"/>
        <v>0</v>
      </c>
      <c r="AP55" s="186"/>
      <c r="AQ55" s="185">
        <f t="shared" si="20"/>
        <v>0</v>
      </c>
      <c r="AR55" s="187">
        <f t="shared" si="22"/>
        <v>0</v>
      </c>
      <c r="AS55" s="185">
        <f t="shared" si="22"/>
        <v>0</v>
      </c>
    </row>
    <row r="56" spans="1:45" ht="12.75" customHeight="1" x14ac:dyDescent="0.2">
      <c r="A56" s="194"/>
      <c r="B56" s="186"/>
      <c r="C56" s="185">
        <f t="shared" si="0"/>
        <v>0</v>
      </c>
      <c r="D56" s="186"/>
      <c r="E56" s="185">
        <f t="shared" si="1"/>
        <v>0</v>
      </c>
      <c r="F56" s="186"/>
      <c r="G56" s="185">
        <f t="shared" si="2"/>
        <v>0</v>
      </c>
      <c r="H56" s="186"/>
      <c r="I56" s="185">
        <f t="shared" si="3"/>
        <v>0</v>
      </c>
      <c r="J56" s="186"/>
      <c r="K56" s="185">
        <f t="shared" si="4"/>
        <v>0</v>
      </c>
      <c r="L56" s="186"/>
      <c r="M56" s="185">
        <f t="shared" si="5"/>
        <v>0</v>
      </c>
      <c r="N56" s="186"/>
      <c r="O56" s="185">
        <f t="shared" si="6"/>
        <v>0</v>
      </c>
      <c r="P56" s="186"/>
      <c r="Q56" s="185">
        <f t="shared" si="7"/>
        <v>0</v>
      </c>
      <c r="R56" s="186"/>
      <c r="S56" s="185">
        <f t="shared" si="8"/>
        <v>0</v>
      </c>
      <c r="T56" s="186"/>
      <c r="U56" s="185">
        <f t="shared" si="9"/>
        <v>0</v>
      </c>
      <c r="V56" s="186"/>
      <c r="W56" s="185">
        <f t="shared" si="10"/>
        <v>0</v>
      </c>
      <c r="X56" s="186"/>
      <c r="Y56" s="185">
        <f t="shared" si="11"/>
        <v>0</v>
      </c>
      <c r="Z56" s="186"/>
      <c r="AA56" s="185">
        <f t="shared" si="12"/>
        <v>0</v>
      </c>
      <c r="AB56" s="186"/>
      <c r="AC56" s="185">
        <f t="shared" si="13"/>
        <v>0</v>
      </c>
      <c r="AD56" s="186"/>
      <c r="AE56" s="185">
        <f t="shared" si="14"/>
        <v>0</v>
      </c>
      <c r="AF56" s="186"/>
      <c r="AG56" s="185">
        <f t="shared" si="15"/>
        <v>0</v>
      </c>
      <c r="AH56" s="186"/>
      <c r="AI56" s="185">
        <f t="shared" si="16"/>
        <v>0</v>
      </c>
      <c r="AJ56" s="186"/>
      <c r="AK56" s="185">
        <f t="shared" si="17"/>
        <v>0</v>
      </c>
      <c r="AL56" s="186"/>
      <c r="AM56" s="185">
        <f t="shared" si="18"/>
        <v>0</v>
      </c>
      <c r="AN56" s="186"/>
      <c r="AO56" s="185">
        <f t="shared" si="19"/>
        <v>0</v>
      </c>
      <c r="AP56" s="186"/>
      <c r="AQ56" s="185">
        <f t="shared" si="20"/>
        <v>0</v>
      </c>
      <c r="AR56" s="187">
        <f t="shared" si="22"/>
        <v>0</v>
      </c>
      <c r="AS56" s="185">
        <f t="shared" si="22"/>
        <v>0</v>
      </c>
    </row>
    <row r="57" spans="1:45" ht="12.75" customHeight="1" x14ac:dyDescent="0.2">
      <c r="A57" s="188"/>
      <c r="B57" s="186"/>
      <c r="C57" s="185">
        <f t="shared" si="0"/>
        <v>0</v>
      </c>
      <c r="D57" s="186"/>
      <c r="E57" s="185">
        <f t="shared" si="1"/>
        <v>0</v>
      </c>
      <c r="F57" s="186"/>
      <c r="G57" s="185">
        <f t="shared" si="2"/>
        <v>0</v>
      </c>
      <c r="H57" s="186"/>
      <c r="I57" s="185">
        <f t="shared" si="3"/>
        <v>0</v>
      </c>
      <c r="J57" s="186"/>
      <c r="K57" s="185">
        <f t="shared" si="4"/>
        <v>0</v>
      </c>
      <c r="L57" s="186"/>
      <c r="M57" s="185">
        <f t="shared" si="5"/>
        <v>0</v>
      </c>
      <c r="N57" s="186"/>
      <c r="O57" s="185">
        <f t="shared" si="6"/>
        <v>0</v>
      </c>
      <c r="P57" s="186"/>
      <c r="Q57" s="185">
        <f t="shared" si="7"/>
        <v>0</v>
      </c>
      <c r="R57" s="186"/>
      <c r="S57" s="185">
        <f t="shared" si="8"/>
        <v>0</v>
      </c>
      <c r="T57" s="186"/>
      <c r="U57" s="185">
        <f t="shared" si="9"/>
        <v>0</v>
      </c>
      <c r="V57" s="186"/>
      <c r="W57" s="185">
        <f t="shared" si="10"/>
        <v>0</v>
      </c>
      <c r="X57" s="186"/>
      <c r="Y57" s="185">
        <f t="shared" si="11"/>
        <v>0</v>
      </c>
      <c r="Z57" s="186"/>
      <c r="AA57" s="185">
        <f t="shared" si="12"/>
        <v>0</v>
      </c>
      <c r="AB57" s="186"/>
      <c r="AC57" s="185">
        <f t="shared" si="13"/>
        <v>0</v>
      </c>
      <c r="AD57" s="186"/>
      <c r="AE57" s="185">
        <f t="shared" si="14"/>
        <v>0</v>
      </c>
      <c r="AF57" s="186"/>
      <c r="AG57" s="185">
        <f t="shared" si="15"/>
        <v>0</v>
      </c>
      <c r="AH57" s="186"/>
      <c r="AI57" s="185">
        <f t="shared" si="16"/>
        <v>0</v>
      </c>
      <c r="AJ57" s="186"/>
      <c r="AK57" s="185">
        <f t="shared" si="17"/>
        <v>0</v>
      </c>
      <c r="AL57" s="186"/>
      <c r="AM57" s="185">
        <f t="shared" si="18"/>
        <v>0</v>
      </c>
      <c r="AN57" s="186"/>
      <c r="AO57" s="185">
        <f t="shared" si="19"/>
        <v>0</v>
      </c>
      <c r="AP57" s="186"/>
      <c r="AQ57" s="185">
        <f t="shared" si="20"/>
        <v>0</v>
      </c>
      <c r="AR57" s="187">
        <f t="shared" si="22"/>
        <v>0</v>
      </c>
      <c r="AS57" s="185">
        <f t="shared" si="22"/>
        <v>0</v>
      </c>
    </row>
    <row r="58" spans="1:45" ht="12.75" customHeight="1" x14ac:dyDescent="0.2">
      <c r="A58" s="188"/>
      <c r="B58" s="186"/>
      <c r="C58" s="185">
        <f t="shared" si="0"/>
        <v>0</v>
      </c>
      <c r="D58" s="186"/>
      <c r="E58" s="185">
        <f t="shared" si="1"/>
        <v>0</v>
      </c>
      <c r="F58" s="186"/>
      <c r="G58" s="185">
        <f t="shared" si="2"/>
        <v>0</v>
      </c>
      <c r="H58" s="186"/>
      <c r="I58" s="185">
        <f t="shared" si="3"/>
        <v>0</v>
      </c>
      <c r="J58" s="186"/>
      <c r="K58" s="185">
        <f t="shared" si="4"/>
        <v>0</v>
      </c>
      <c r="L58" s="186"/>
      <c r="M58" s="185">
        <f t="shared" si="5"/>
        <v>0</v>
      </c>
      <c r="N58" s="186"/>
      <c r="O58" s="185">
        <f t="shared" si="6"/>
        <v>0</v>
      </c>
      <c r="P58" s="186"/>
      <c r="Q58" s="185">
        <f t="shared" si="7"/>
        <v>0</v>
      </c>
      <c r="R58" s="186"/>
      <c r="S58" s="185">
        <f t="shared" si="8"/>
        <v>0</v>
      </c>
      <c r="T58" s="186"/>
      <c r="U58" s="185">
        <f t="shared" si="9"/>
        <v>0</v>
      </c>
      <c r="V58" s="186"/>
      <c r="W58" s="185">
        <f t="shared" si="10"/>
        <v>0</v>
      </c>
      <c r="X58" s="186"/>
      <c r="Y58" s="185">
        <f t="shared" si="11"/>
        <v>0</v>
      </c>
      <c r="Z58" s="186"/>
      <c r="AA58" s="185">
        <f t="shared" si="12"/>
        <v>0</v>
      </c>
      <c r="AB58" s="186"/>
      <c r="AC58" s="185">
        <f t="shared" si="13"/>
        <v>0</v>
      </c>
      <c r="AD58" s="186"/>
      <c r="AE58" s="185">
        <f t="shared" si="14"/>
        <v>0</v>
      </c>
      <c r="AF58" s="186"/>
      <c r="AG58" s="185">
        <f t="shared" si="15"/>
        <v>0</v>
      </c>
      <c r="AH58" s="186"/>
      <c r="AI58" s="185">
        <f t="shared" si="16"/>
        <v>0</v>
      </c>
      <c r="AJ58" s="186"/>
      <c r="AK58" s="185">
        <f t="shared" si="17"/>
        <v>0</v>
      </c>
      <c r="AL58" s="186"/>
      <c r="AM58" s="185">
        <f t="shared" si="18"/>
        <v>0</v>
      </c>
      <c r="AN58" s="186"/>
      <c r="AO58" s="185">
        <f t="shared" si="19"/>
        <v>0</v>
      </c>
      <c r="AP58" s="186"/>
      <c r="AQ58" s="185">
        <f t="shared" si="20"/>
        <v>0</v>
      </c>
      <c r="AR58" s="187">
        <f t="shared" si="22"/>
        <v>0</v>
      </c>
      <c r="AS58" s="185">
        <f t="shared" si="22"/>
        <v>0</v>
      </c>
    </row>
    <row r="59" spans="1:45" ht="12.75" customHeight="1" x14ac:dyDescent="0.2">
      <c r="A59" s="188"/>
      <c r="B59" s="186"/>
      <c r="C59" s="185">
        <f t="shared" si="0"/>
        <v>0</v>
      </c>
      <c r="D59" s="186"/>
      <c r="E59" s="185">
        <f t="shared" si="1"/>
        <v>0</v>
      </c>
      <c r="F59" s="186"/>
      <c r="G59" s="185">
        <f t="shared" si="2"/>
        <v>0</v>
      </c>
      <c r="H59" s="186"/>
      <c r="I59" s="185">
        <f t="shared" si="3"/>
        <v>0</v>
      </c>
      <c r="J59" s="186"/>
      <c r="K59" s="185">
        <f t="shared" si="4"/>
        <v>0</v>
      </c>
      <c r="L59" s="186"/>
      <c r="M59" s="185">
        <f t="shared" si="5"/>
        <v>0</v>
      </c>
      <c r="N59" s="186"/>
      <c r="O59" s="185">
        <f t="shared" si="6"/>
        <v>0</v>
      </c>
      <c r="P59" s="186"/>
      <c r="Q59" s="185">
        <f t="shared" si="7"/>
        <v>0</v>
      </c>
      <c r="R59" s="186"/>
      <c r="S59" s="185">
        <f t="shared" si="8"/>
        <v>0</v>
      </c>
      <c r="T59" s="186"/>
      <c r="U59" s="185">
        <f t="shared" si="9"/>
        <v>0</v>
      </c>
      <c r="V59" s="186"/>
      <c r="W59" s="185">
        <f t="shared" si="10"/>
        <v>0</v>
      </c>
      <c r="X59" s="186"/>
      <c r="Y59" s="185">
        <f t="shared" si="11"/>
        <v>0</v>
      </c>
      <c r="Z59" s="186"/>
      <c r="AA59" s="185">
        <f t="shared" si="12"/>
        <v>0</v>
      </c>
      <c r="AB59" s="186"/>
      <c r="AC59" s="185">
        <f t="shared" si="13"/>
        <v>0</v>
      </c>
      <c r="AD59" s="186"/>
      <c r="AE59" s="185">
        <f t="shared" si="14"/>
        <v>0</v>
      </c>
      <c r="AF59" s="186"/>
      <c r="AG59" s="185">
        <f t="shared" si="15"/>
        <v>0</v>
      </c>
      <c r="AH59" s="186"/>
      <c r="AI59" s="185">
        <f t="shared" si="16"/>
        <v>0</v>
      </c>
      <c r="AJ59" s="186"/>
      <c r="AK59" s="185">
        <f t="shared" si="17"/>
        <v>0</v>
      </c>
      <c r="AL59" s="186"/>
      <c r="AM59" s="185">
        <f t="shared" si="18"/>
        <v>0</v>
      </c>
      <c r="AN59" s="186"/>
      <c r="AO59" s="185">
        <f t="shared" si="19"/>
        <v>0</v>
      </c>
      <c r="AP59" s="186"/>
      <c r="AQ59" s="185">
        <f t="shared" si="20"/>
        <v>0</v>
      </c>
      <c r="AR59" s="187">
        <f t="shared" si="22"/>
        <v>0</v>
      </c>
      <c r="AS59" s="185">
        <f t="shared" si="22"/>
        <v>0</v>
      </c>
    </row>
    <row r="60" spans="1:45" ht="12.75" customHeight="1" x14ac:dyDescent="0.2">
      <c r="A60" s="195"/>
      <c r="B60" s="186"/>
      <c r="C60" s="185">
        <f t="shared" si="0"/>
        <v>0</v>
      </c>
      <c r="D60" s="186"/>
      <c r="E60" s="185">
        <f t="shared" si="1"/>
        <v>0</v>
      </c>
      <c r="F60" s="186"/>
      <c r="G60" s="185">
        <f t="shared" si="2"/>
        <v>0</v>
      </c>
      <c r="H60" s="186"/>
      <c r="I60" s="185">
        <f t="shared" si="3"/>
        <v>0</v>
      </c>
      <c r="J60" s="186"/>
      <c r="K60" s="185">
        <f t="shared" si="4"/>
        <v>0</v>
      </c>
      <c r="L60" s="186"/>
      <c r="M60" s="185">
        <f t="shared" si="5"/>
        <v>0</v>
      </c>
      <c r="N60" s="186"/>
      <c r="O60" s="185">
        <f t="shared" si="6"/>
        <v>0</v>
      </c>
      <c r="P60" s="186"/>
      <c r="Q60" s="185">
        <f t="shared" si="7"/>
        <v>0</v>
      </c>
      <c r="R60" s="186"/>
      <c r="S60" s="185">
        <f t="shared" si="8"/>
        <v>0</v>
      </c>
      <c r="T60" s="186"/>
      <c r="U60" s="185">
        <f t="shared" si="9"/>
        <v>0</v>
      </c>
      <c r="V60" s="186"/>
      <c r="W60" s="185">
        <f t="shared" si="10"/>
        <v>0</v>
      </c>
      <c r="X60" s="186"/>
      <c r="Y60" s="185">
        <f t="shared" si="11"/>
        <v>0</v>
      </c>
      <c r="Z60" s="186"/>
      <c r="AA60" s="185">
        <f t="shared" si="12"/>
        <v>0</v>
      </c>
      <c r="AB60" s="186"/>
      <c r="AC60" s="185">
        <f t="shared" si="13"/>
        <v>0</v>
      </c>
      <c r="AD60" s="186"/>
      <c r="AE60" s="185">
        <f t="shared" si="14"/>
        <v>0</v>
      </c>
      <c r="AF60" s="186"/>
      <c r="AG60" s="185">
        <f t="shared" si="15"/>
        <v>0</v>
      </c>
      <c r="AH60" s="186"/>
      <c r="AI60" s="185">
        <f t="shared" si="16"/>
        <v>0</v>
      </c>
      <c r="AJ60" s="186"/>
      <c r="AK60" s="185">
        <f t="shared" si="17"/>
        <v>0</v>
      </c>
      <c r="AL60" s="186"/>
      <c r="AM60" s="185">
        <f t="shared" si="18"/>
        <v>0</v>
      </c>
      <c r="AN60" s="186"/>
      <c r="AO60" s="185">
        <f t="shared" si="19"/>
        <v>0</v>
      </c>
      <c r="AP60" s="186"/>
      <c r="AQ60" s="185">
        <f t="shared" si="20"/>
        <v>0</v>
      </c>
      <c r="AR60" s="187">
        <f t="shared" si="22"/>
        <v>0</v>
      </c>
      <c r="AS60" s="185">
        <f t="shared" si="22"/>
        <v>0</v>
      </c>
    </row>
    <row r="61" spans="1:45" ht="12.75" customHeight="1" x14ac:dyDescent="0.2">
      <c r="A61" s="188"/>
      <c r="B61" s="186"/>
      <c r="C61" s="185">
        <f t="shared" si="0"/>
        <v>0</v>
      </c>
      <c r="D61" s="186"/>
      <c r="E61" s="185">
        <f t="shared" si="1"/>
        <v>0</v>
      </c>
      <c r="F61" s="186"/>
      <c r="G61" s="185">
        <f t="shared" si="2"/>
        <v>0</v>
      </c>
      <c r="H61" s="186"/>
      <c r="I61" s="185">
        <f t="shared" si="3"/>
        <v>0</v>
      </c>
      <c r="J61" s="186"/>
      <c r="K61" s="185">
        <f t="shared" si="4"/>
        <v>0</v>
      </c>
      <c r="L61" s="186"/>
      <c r="M61" s="185">
        <f t="shared" si="5"/>
        <v>0</v>
      </c>
      <c r="N61" s="186"/>
      <c r="O61" s="185">
        <f t="shared" si="6"/>
        <v>0</v>
      </c>
      <c r="P61" s="186"/>
      <c r="Q61" s="185">
        <f t="shared" si="7"/>
        <v>0</v>
      </c>
      <c r="R61" s="186"/>
      <c r="S61" s="185">
        <f t="shared" si="8"/>
        <v>0</v>
      </c>
      <c r="T61" s="186"/>
      <c r="U61" s="185">
        <f t="shared" si="9"/>
        <v>0</v>
      </c>
      <c r="V61" s="186"/>
      <c r="W61" s="185">
        <f t="shared" si="10"/>
        <v>0</v>
      </c>
      <c r="X61" s="186"/>
      <c r="Y61" s="185">
        <f t="shared" si="11"/>
        <v>0</v>
      </c>
      <c r="Z61" s="186"/>
      <c r="AA61" s="185">
        <f t="shared" si="12"/>
        <v>0</v>
      </c>
      <c r="AB61" s="186"/>
      <c r="AC61" s="185">
        <f t="shared" si="13"/>
        <v>0</v>
      </c>
      <c r="AD61" s="186"/>
      <c r="AE61" s="185">
        <f t="shared" si="14"/>
        <v>0</v>
      </c>
      <c r="AF61" s="186"/>
      <c r="AG61" s="185">
        <f t="shared" si="15"/>
        <v>0</v>
      </c>
      <c r="AH61" s="186"/>
      <c r="AI61" s="185">
        <f t="shared" si="16"/>
        <v>0</v>
      </c>
      <c r="AJ61" s="186"/>
      <c r="AK61" s="185">
        <f t="shared" si="17"/>
        <v>0</v>
      </c>
      <c r="AL61" s="186"/>
      <c r="AM61" s="185">
        <f t="shared" si="18"/>
        <v>0</v>
      </c>
      <c r="AN61" s="186"/>
      <c r="AO61" s="185">
        <f t="shared" si="19"/>
        <v>0</v>
      </c>
      <c r="AP61" s="186"/>
      <c r="AQ61" s="185">
        <f t="shared" si="20"/>
        <v>0</v>
      </c>
      <c r="AR61" s="187">
        <f t="shared" si="22"/>
        <v>0</v>
      </c>
      <c r="AS61" s="185">
        <f t="shared" si="22"/>
        <v>0</v>
      </c>
    </row>
    <row r="62" spans="1:45" ht="12.75" customHeight="1" x14ac:dyDescent="0.2">
      <c r="A62" s="195"/>
      <c r="B62" s="186"/>
      <c r="C62" s="185">
        <f t="shared" si="0"/>
        <v>0</v>
      </c>
      <c r="D62" s="186"/>
      <c r="E62" s="185">
        <f t="shared" si="1"/>
        <v>0</v>
      </c>
      <c r="F62" s="186"/>
      <c r="G62" s="185">
        <f t="shared" si="2"/>
        <v>0</v>
      </c>
      <c r="H62" s="186"/>
      <c r="I62" s="185">
        <f t="shared" si="3"/>
        <v>0</v>
      </c>
      <c r="J62" s="186"/>
      <c r="K62" s="185">
        <f t="shared" si="4"/>
        <v>0</v>
      </c>
      <c r="L62" s="186"/>
      <c r="M62" s="185">
        <f t="shared" si="5"/>
        <v>0</v>
      </c>
      <c r="N62" s="186"/>
      <c r="O62" s="185">
        <f t="shared" si="6"/>
        <v>0</v>
      </c>
      <c r="P62" s="186"/>
      <c r="Q62" s="185">
        <f t="shared" si="7"/>
        <v>0</v>
      </c>
      <c r="R62" s="186"/>
      <c r="S62" s="185">
        <f t="shared" si="8"/>
        <v>0</v>
      </c>
      <c r="T62" s="186"/>
      <c r="U62" s="185">
        <f t="shared" si="9"/>
        <v>0</v>
      </c>
      <c r="V62" s="186"/>
      <c r="W62" s="185">
        <f t="shared" si="10"/>
        <v>0</v>
      </c>
      <c r="X62" s="186"/>
      <c r="Y62" s="185">
        <f t="shared" si="11"/>
        <v>0</v>
      </c>
      <c r="Z62" s="186"/>
      <c r="AA62" s="185">
        <f t="shared" si="12"/>
        <v>0</v>
      </c>
      <c r="AB62" s="186"/>
      <c r="AC62" s="185">
        <f t="shared" si="13"/>
        <v>0</v>
      </c>
      <c r="AD62" s="186"/>
      <c r="AE62" s="185">
        <f t="shared" si="14"/>
        <v>0</v>
      </c>
      <c r="AF62" s="186"/>
      <c r="AG62" s="185">
        <f t="shared" si="15"/>
        <v>0</v>
      </c>
      <c r="AH62" s="186"/>
      <c r="AI62" s="185">
        <f t="shared" si="16"/>
        <v>0</v>
      </c>
      <c r="AJ62" s="186"/>
      <c r="AK62" s="185">
        <f t="shared" si="17"/>
        <v>0</v>
      </c>
      <c r="AL62" s="186"/>
      <c r="AM62" s="185">
        <f t="shared" si="18"/>
        <v>0</v>
      </c>
      <c r="AN62" s="186"/>
      <c r="AO62" s="185">
        <f t="shared" si="19"/>
        <v>0</v>
      </c>
      <c r="AP62" s="186"/>
      <c r="AQ62" s="185">
        <f t="shared" si="20"/>
        <v>0</v>
      </c>
      <c r="AR62" s="187">
        <f t="shared" si="22"/>
        <v>0</v>
      </c>
      <c r="AS62" s="185">
        <f t="shared" si="22"/>
        <v>0</v>
      </c>
    </row>
    <row r="63" spans="1:45" ht="12.75" customHeight="1" x14ac:dyDescent="0.2">
      <c r="A63" s="195"/>
      <c r="B63" s="186"/>
      <c r="C63" s="185">
        <f t="shared" si="0"/>
        <v>0</v>
      </c>
      <c r="D63" s="186"/>
      <c r="E63" s="185">
        <f t="shared" si="1"/>
        <v>0</v>
      </c>
      <c r="F63" s="186"/>
      <c r="G63" s="185">
        <f t="shared" si="2"/>
        <v>0</v>
      </c>
      <c r="H63" s="186"/>
      <c r="I63" s="185">
        <f t="shared" si="3"/>
        <v>0</v>
      </c>
      <c r="J63" s="186"/>
      <c r="K63" s="185">
        <f t="shared" si="4"/>
        <v>0</v>
      </c>
      <c r="L63" s="186"/>
      <c r="M63" s="185">
        <f t="shared" si="5"/>
        <v>0</v>
      </c>
      <c r="N63" s="186"/>
      <c r="O63" s="185">
        <f t="shared" si="6"/>
        <v>0</v>
      </c>
      <c r="P63" s="186"/>
      <c r="Q63" s="185">
        <f t="shared" si="7"/>
        <v>0</v>
      </c>
      <c r="R63" s="186"/>
      <c r="S63" s="185">
        <f t="shared" si="8"/>
        <v>0</v>
      </c>
      <c r="T63" s="186"/>
      <c r="U63" s="185">
        <f t="shared" si="9"/>
        <v>0</v>
      </c>
      <c r="V63" s="186"/>
      <c r="W63" s="185">
        <f t="shared" si="10"/>
        <v>0</v>
      </c>
      <c r="X63" s="186"/>
      <c r="Y63" s="185">
        <f t="shared" si="11"/>
        <v>0</v>
      </c>
      <c r="Z63" s="186"/>
      <c r="AA63" s="185">
        <f t="shared" si="12"/>
        <v>0</v>
      </c>
      <c r="AB63" s="186"/>
      <c r="AC63" s="185">
        <f t="shared" si="13"/>
        <v>0</v>
      </c>
      <c r="AD63" s="186"/>
      <c r="AE63" s="185">
        <f t="shared" si="14"/>
        <v>0</v>
      </c>
      <c r="AF63" s="186"/>
      <c r="AG63" s="185">
        <f t="shared" si="15"/>
        <v>0</v>
      </c>
      <c r="AH63" s="186"/>
      <c r="AI63" s="185">
        <f t="shared" si="16"/>
        <v>0</v>
      </c>
      <c r="AJ63" s="186"/>
      <c r="AK63" s="185">
        <f t="shared" si="17"/>
        <v>0</v>
      </c>
      <c r="AL63" s="186"/>
      <c r="AM63" s="185">
        <f t="shared" si="18"/>
        <v>0</v>
      </c>
      <c r="AN63" s="186"/>
      <c r="AO63" s="185">
        <f t="shared" si="19"/>
        <v>0</v>
      </c>
      <c r="AP63" s="186"/>
      <c r="AQ63" s="185">
        <f t="shared" si="20"/>
        <v>0</v>
      </c>
      <c r="AR63" s="187">
        <f t="shared" si="22"/>
        <v>0</v>
      </c>
      <c r="AS63" s="185">
        <f t="shared" si="22"/>
        <v>0</v>
      </c>
    </row>
    <row r="64" spans="1:45" ht="12.75" customHeight="1" x14ac:dyDescent="0.2">
      <c r="A64" s="188"/>
      <c r="B64" s="186"/>
      <c r="C64" s="185">
        <f t="shared" si="0"/>
        <v>0</v>
      </c>
      <c r="D64" s="186"/>
      <c r="E64" s="185">
        <f t="shared" si="1"/>
        <v>0</v>
      </c>
      <c r="F64" s="186"/>
      <c r="G64" s="185">
        <f t="shared" si="2"/>
        <v>0</v>
      </c>
      <c r="H64" s="186"/>
      <c r="I64" s="185">
        <f t="shared" si="3"/>
        <v>0</v>
      </c>
      <c r="J64" s="186"/>
      <c r="K64" s="185">
        <f t="shared" si="4"/>
        <v>0</v>
      </c>
      <c r="L64" s="186"/>
      <c r="M64" s="185">
        <f t="shared" si="5"/>
        <v>0</v>
      </c>
      <c r="N64" s="186"/>
      <c r="O64" s="185">
        <f t="shared" si="6"/>
        <v>0</v>
      </c>
      <c r="P64" s="186"/>
      <c r="Q64" s="185">
        <f t="shared" si="7"/>
        <v>0</v>
      </c>
      <c r="R64" s="186"/>
      <c r="S64" s="185">
        <f t="shared" si="8"/>
        <v>0</v>
      </c>
      <c r="T64" s="186"/>
      <c r="U64" s="185">
        <f t="shared" si="9"/>
        <v>0</v>
      </c>
      <c r="V64" s="186"/>
      <c r="W64" s="185">
        <f t="shared" si="10"/>
        <v>0</v>
      </c>
      <c r="X64" s="186"/>
      <c r="Y64" s="185">
        <f t="shared" si="11"/>
        <v>0</v>
      </c>
      <c r="Z64" s="186"/>
      <c r="AA64" s="185">
        <f t="shared" si="12"/>
        <v>0</v>
      </c>
      <c r="AB64" s="186"/>
      <c r="AC64" s="185">
        <f t="shared" si="13"/>
        <v>0</v>
      </c>
      <c r="AD64" s="186"/>
      <c r="AE64" s="185">
        <f t="shared" si="14"/>
        <v>0</v>
      </c>
      <c r="AF64" s="186"/>
      <c r="AG64" s="185">
        <f t="shared" si="15"/>
        <v>0</v>
      </c>
      <c r="AH64" s="186"/>
      <c r="AI64" s="185">
        <f t="shared" si="16"/>
        <v>0</v>
      </c>
      <c r="AJ64" s="186"/>
      <c r="AK64" s="185">
        <f t="shared" si="17"/>
        <v>0</v>
      </c>
      <c r="AL64" s="186"/>
      <c r="AM64" s="185">
        <f t="shared" si="18"/>
        <v>0</v>
      </c>
      <c r="AN64" s="186"/>
      <c r="AO64" s="185">
        <f t="shared" si="19"/>
        <v>0</v>
      </c>
      <c r="AP64" s="186"/>
      <c r="AQ64" s="185">
        <f t="shared" si="20"/>
        <v>0</v>
      </c>
      <c r="AR64" s="187">
        <f t="shared" si="22"/>
        <v>0</v>
      </c>
      <c r="AS64" s="185">
        <f t="shared" si="22"/>
        <v>0</v>
      </c>
    </row>
    <row r="65" spans="1:45" ht="12.75" customHeight="1" x14ac:dyDescent="0.2">
      <c r="A65" s="188"/>
      <c r="B65" s="186"/>
      <c r="C65" s="185">
        <f t="shared" si="0"/>
        <v>0</v>
      </c>
      <c r="D65" s="186"/>
      <c r="E65" s="185">
        <f t="shared" si="1"/>
        <v>0</v>
      </c>
      <c r="F65" s="186"/>
      <c r="G65" s="185">
        <f t="shared" si="2"/>
        <v>0</v>
      </c>
      <c r="H65" s="186"/>
      <c r="I65" s="185">
        <f t="shared" si="3"/>
        <v>0</v>
      </c>
      <c r="J65" s="186"/>
      <c r="K65" s="185">
        <f t="shared" si="4"/>
        <v>0</v>
      </c>
      <c r="L65" s="186"/>
      <c r="M65" s="185">
        <f t="shared" si="5"/>
        <v>0</v>
      </c>
      <c r="N65" s="186"/>
      <c r="O65" s="185">
        <f t="shared" si="6"/>
        <v>0</v>
      </c>
      <c r="P65" s="186"/>
      <c r="Q65" s="185">
        <f t="shared" si="7"/>
        <v>0</v>
      </c>
      <c r="R65" s="186"/>
      <c r="S65" s="185">
        <f t="shared" si="8"/>
        <v>0</v>
      </c>
      <c r="T65" s="186"/>
      <c r="U65" s="185">
        <f t="shared" si="9"/>
        <v>0</v>
      </c>
      <c r="V65" s="186"/>
      <c r="W65" s="185">
        <f t="shared" si="10"/>
        <v>0</v>
      </c>
      <c r="X65" s="186"/>
      <c r="Y65" s="185">
        <f t="shared" si="11"/>
        <v>0</v>
      </c>
      <c r="Z65" s="186"/>
      <c r="AA65" s="185">
        <f t="shared" si="12"/>
        <v>0</v>
      </c>
      <c r="AB65" s="186"/>
      <c r="AC65" s="185">
        <f t="shared" si="13"/>
        <v>0</v>
      </c>
      <c r="AD65" s="186"/>
      <c r="AE65" s="185">
        <f t="shared" si="14"/>
        <v>0</v>
      </c>
      <c r="AF65" s="186"/>
      <c r="AG65" s="185">
        <f t="shared" si="15"/>
        <v>0</v>
      </c>
      <c r="AH65" s="186"/>
      <c r="AI65" s="185">
        <f t="shared" si="16"/>
        <v>0</v>
      </c>
      <c r="AJ65" s="186"/>
      <c r="AK65" s="185">
        <f t="shared" si="17"/>
        <v>0</v>
      </c>
      <c r="AL65" s="186"/>
      <c r="AM65" s="185">
        <f t="shared" si="18"/>
        <v>0</v>
      </c>
      <c r="AN65" s="186"/>
      <c r="AO65" s="185">
        <f t="shared" si="19"/>
        <v>0</v>
      </c>
      <c r="AP65" s="186"/>
      <c r="AQ65" s="185">
        <f t="shared" si="20"/>
        <v>0</v>
      </c>
      <c r="AR65" s="187">
        <f t="shared" si="22"/>
        <v>0</v>
      </c>
      <c r="AS65" s="185">
        <f t="shared" si="22"/>
        <v>0</v>
      </c>
    </row>
    <row r="66" spans="1:45" ht="12.75" customHeight="1" x14ac:dyDescent="0.2">
      <c r="A66" s="188"/>
      <c r="B66" s="186"/>
      <c r="C66" s="185">
        <f t="shared" si="0"/>
        <v>0</v>
      </c>
      <c r="D66" s="186"/>
      <c r="E66" s="185">
        <f t="shared" si="1"/>
        <v>0</v>
      </c>
      <c r="F66" s="186"/>
      <c r="G66" s="185">
        <f t="shared" si="2"/>
        <v>0</v>
      </c>
      <c r="H66" s="186"/>
      <c r="I66" s="185">
        <f t="shared" si="3"/>
        <v>0</v>
      </c>
      <c r="J66" s="186"/>
      <c r="K66" s="185">
        <f t="shared" si="4"/>
        <v>0</v>
      </c>
      <c r="L66" s="186"/>
      <c r="M66" s="185">
        <f t="shared" si="5"/>
        <v>0</v>
      </c>
      <c r="N66" s="186"/>
      <c r="O66" s="185">
        <f t="shared" si="6"/>
        <v>0</v>
      </c>
      <c r="P66" s="186"/>
      <c r="Q66" s="185">
        <f t="shared" si="7"/>
        <v>0</v>
      </c>
      <c r="R66" s="186"/>
      <c r="S66" s="185">
        <f t="shared" si="8"/>
        <v>0</v>
      </c>
      <c r="T66" s="186"/>
      <c r="U66" s="185">
        <f t="shared" si="9"/>
        <v>0</v>
      </c>
      <c r="V66" s="186"/>
      <c r="W66" s="185">
        <f t="shared" si="10"/>
        <v>0</v>
      </c>
      <c r="X66" s="186"/>
      <c r="Y66" s="185">
        <f t="shared" si="11"/>
        <v>0</v>
      </c>
      <c r="Z66" s="186"/>
      <c r="AA66" s="185">
        <f t="shared" si="12"/>
        <v>0</v>
      </c>
      <c r="AB66" s="186"/>
      <c r="AC66" s="185">
        <f t="shared" si="13"/>
        <v>0</v>
      </c>
      <c r="AD66" s="186"/>
      <c r="AE66" s="185">
        <f t="shared" si="14"/>
        <v>0</v>
      </c>
      <c r="AF66" s="186"/>
      <c r="AG66" s="185">
        <f t="shared" si="15"/>
        <v>0</v>
      </c>
      <c r="AH66" s="186"/>
      <c r="AI66" s="185">
        <f t="shared" si="16"/>
        <v>0</v>
      </c>
      <c r="AJ66" s="186"/>
      <c r="AK66" s="185">
        <f t="shared" si="17"/>
        <v>0</v>
      </c>
      <c r="AL66" s="186"/>
      <c r="AM66" s="185">
        <f t="shared" si="18"/>
        <v>0</v>
      </c>
      <c r="AN66" s="186"/>
      <c r="AO66" s="185">
        <f t="shared" si="19"/>
        <v>0</v>
      </c>
      <c r="AP66" s="186"/>
      <c r="AQ66" s="185">
        <f t="shared" si="20"/>
        <v>0</v>
      </c>
      <c r="AR66" s="187">
        <f t="shared" si="22"/>
        <v>0</v>
      </c>
      <c r="AS66" s="185">
        <f t="shared" si="22"/>
        <v>0</v>
      </c>
    </row>
    <row r="67" spans="1:45" ht="12.75" customHeight="1" x14ac:dyDescent="0.2">
      <c r="A67" s="188"/>
      <c r="B67" s="186"/>
      <c r="C67" s="185">
        <f t="shared" si="0"/>
        <v>0</v>
      </c>
      <c r="D67" s="186"/>
      <c r="E67" s="185">
        <f t="shared" si="1"/>
        <v>0</v>
      </c>
      <c r="F67" s="186"/>
      <c r="G67" s="185">
        <f t="shared" si="2"/>
        <v>0</v>
      </c>
      <c r="H67" s="186"/>
      <c r="I67" s="185">
        <f t="shared" si="3"/>
        <v>0</v>
      </c>
      <c r="J67" s="186"/>
      <c r="K67" s="185">
        <f t="shared" si="4"/>
        <v>0</v>
      </c>
      <c r="L67" s="186"/>
      <c r="M67" s="185">
        <f t="shared" si="5"/>
        <v>0</v>
      </c>
      <c r="N67" s="186"/>
      <c r="O67" s="185">
        <f t="shared" si="6"/>
        <v>0</v>
      </c>
      <c r="P67" s="186"/>
      <c r="Q67" s="185">
        <f t="shared" si="7"/>
        <v>0</v>
      </c>
      <c r="R67" s="186"/>
      <c r="S67" s="185">
        <f t="shared" si="8"/>
        <v>0</v>
      </c>
      <c r="T67" s="186"/>
      <c r="U67" s="185">
        <f t="shared" si="9"/>
        <v>0</v>
      </c>
      <c r="V67" s="186"/>
      <c r="W67" s="185">
        <f t="shared" si="10"/>
        <v>0</v>
      </c>
      <c r="X67" s="186"/>
      <c r="Y67" s="185">
        <f t="shared" si="11"/>
        <v>0</v>
      </c>
      <c r="Z67" s="186"/>
      <c r="AA67" s="185">
        <f t="shared" si="12"/>
        <v>0</v>
      </c>
      <c r="AB67" s="186"/>
      <c r="AC67" s="185">
        <f t="shared" si="13"/>
        <v>0</v>
      </c>
      <c r="AD67" s="186"/>
      <c r="AE67" s="185">
        <f t="shared" si="14"/>
        <v>0</v>
      </c>
      <c r="AF67" s="186"/>
      <c r="AG67" s="185">
        <f t="shared" si="15"/>
        <v>0</v>
      </c>
      <c r="AH67" s="186"/>
      <c r="AI67" s="185">
        <f t="shared" si="16"/>
        <v>0</v>
      </c>
      <c r="AJ67" s="186"/>
      <c r="AK67" s="185">
        <f t="shared" si="17"/>
        <v>0</v>
      </c>
      <c r="AL67" s="186"/>
      <c r="AM67" s="185">
        <f t="shared" si="18"/>
        <v>0</v>
      </c>
      <c r="AN67" s="186"/>
      <c r="AO67" s="185">
        <f t="shared" si="19"/>
        <v>0</v>
      </c>
      <c r="AP67" s="186"/>
      <c r="AQ67" s="185">
        <f t="shared" si="20"/>
        <v>0</v>
      </c>
      <c r="AR67" s="187">
        <f t="shared" si="22"/>
        <v>0</v>
      </c>
      <c r="AS67" s="185">
        <f t="shared" si="22"/>
        <v>0</v>
      </c>
    </row>
    <row r="68" spans="1:45" ht="12.75" customHeight="1" x14ac:dyDescent="0.2">
      <c r="A68" s="188"/>
      <c r="B68" s="186"/>
      <c r="C68" s="185">
        <f t="shared" si="0"/>
        <v>0</v>
      </c>
      <c r="D68" s="186"/>
      <c r="E68" s="185">
        <f t="shared" si="1"/>
        <v>0</v>
      </c>
      <c r="F68" s="186"/>
      <c r="G68" s="185">
        <f t="shared" si="2"/>
        <v>0</v>
      </c>
      <c r="H68" s="186"/>
      <c r="I68" s="185">
        <f t="shared" si="3"/>
        <v>0</v>
      </c>
      <c r="J68" s="186"/>
      <c r="K68" s="185">
        <f t="shared" si="4"/>
        <v>0</v>
      </c>
      <c r="L68" s="186"/>
      <c r="M68" s="185">
        <f t="shared" si="5"/>
        <v>0</v>
      </c>
      <c r="N68" s="186"/>
      <c r="O68" s="185">
        <f t="shared" si="6"/>
        <v>0</v>
      </c>
      <c r="P68" s="186"/>
      <c r="Q68" s="185">
        <f t="shared" si="7"/>
        <v>0</v>
      </c>
      <c r="R68" s="186"/>
      <c r="S68" s="185">
        <f t="shared" si="8"/>
        <v>0</v>
      </c>
      <c r="T68" s="186"/>
      <c r="U68" s="185">
        <f t="shared" si="9"/>
        <v>0</v>
      </c>
      <c r="V68" s="186"/>
      <c r="W68" s="185">
        <f t="shared" si="10"/>
        <v>0</v>
      </c>
      <c r="X68" s="186"/>
      <c r="Y68" s="185">
        <f t="shared" si="11"/>
        <v>0</v>
      </c>
      <c r="Z68" s="186"/>
      <c r="AA68" s="185">
        <f t="shared" si="12"/>
        <v>0</v>
      </c>
      <c r="AB68" s="186"/>
      <c r="AC68" s="185">
        <f t="shared" si="13"/>
        <v>0</v>
      </c>
      <c r="AD68" s="186"/>
      <c r="AE68" s="185">
        <f t="shared" si="14"/>
        <v>0</v>
      </c>
      <c r="AF68" s="186"/>
      <c r="AG68" s="185">
        <f t="shared" si="15"/>
        <v>0</v>
      </c>
      <c r="AH68" s="186"/>
      <c r="AI68" s="185">
        <f t="shared" si="16"/>
        <v>0</v>
      </c>
      <c r="AJ68" s="186"/>
      <c r="AK68" s="185">
        <f t="shared" si="17"/>
        <v>0</v>
      </c>
      <c r="AL68" s="186"/>
      <c r="AM68" s="185">
        <f t="shared" si="18"/>
        <v>0</v>
      </c>
      <c r="AN68" s="186"/>
      <c r="AO68" s="185">
        <f t="shared" si="19"/>
        <v>0</v>
      </c>
      <c r="AP68" s="186"/>
      <c r="AQ68" s="185">
        <f t="shared" si="20"/>
        <v>0</v>
      </c>
      <c r="AR68" s="187">
        <f t="shared" si="22"/>
        <v>0</v>
      </c>
      <c r="AS68" s="185">
        <f t="shared" si="22"/>
        <v>0</v>
      </c>
    </row>
    <row r="69" spans="1:45" ht="12.75" customHeight="1" x14ac:dyDescent="0.2">
      <c r="A69" s="188"/>
      <c r="B69" s="186"/>
      <c r="C69" s="185">
        <f t="shared" ref="C69:C91" si="23">C$3*B69</f>
        <v>0</v>
      </c>
      <c r="D69" s="186"/>
      <c r="E69" s="185">
        <f t="shared" ref="E69:E91" si="24">E$3*D69</f>
        <v>0</v>
      </c>
      <c r="F69" s="186"/>
      <c r="G69" s="185">
        <f t="shared" ref="G69:G91" si="25">G$3*F69</f>
        <v>0</v>
      </c>
      <c r="H69" s="186"/>
      <c r="I69" s="185">
        <f t="shared" ref="I69:I91" si="26">I$3*H69</f>
        <v>0</v>
      </c>
      <c r="J69" s="186"/>
      <c r="K69" s="185">
        <f t="shared" ref="K69:K91" si="27">K$3*J69</f>
        <v>0</v>
      </c>
      <c r="L69" s="186"/>
      <c r="M69" s="185">
        <f t="shared" ref="M69:M91" si="28">M$3*L69</f>
        <v>0</v>
      </c>
      <c r="N69" s="186"/>
      <c r="O69" s="185">
        <f t="shared" ref="O69:O91" si="29">O$3*N69</f>
        <v>0</v>
      </c>
      <c r="P69" s="186"/>
      <c r="Q69" s="185">
        <f t="shared" ref="Q69:Q91" si="30">Q$3*P69</f>
        <v>0</v>
      </c>
      <c r="R69" s="186"/>
      <c r="S69" s="185">
        <f t="shared" ref="S69:S91" si="31">S$3*R69</f>
        <v>0</v>
      </c>
      <c r="T69" s="186"/>
      <c r="U69" s="185">
        <f t="shared" ref="U69:U91" si="32">U$3*T69</f>
        <v>0</v>
      </c>
      <c r="V69" s="186"/>
      <c r="W69" s="185">
        <f t="shared" ref="W69:W91" si="33">W$3*V69</f>
        <v>0</v>
      </c>
      <c r="X69" s="186"/>
      <c r="Y69" s="185">
        <f t="shared" ref="Y69:Y91" si="34">Y$3*X69</f>
        <v>0</v>
      </c>
      <c r="Z69" s="186"/>
      <c r="AA69" s="185">
        <f t="shared" ref="AA69:AA91" si="35">AA$3*Z69</f>
        <v>0</v>
      </c>
      <c r="AB69" s="186"/>
      <c r="AC69" s="185">
        <f t="shared" ref="AC69:AC91" si="36">AC$3*AB69</f>
        <v>0</v>
      </c>
      <c r="AD69" s="186"/>
      <c r="AE69" s="185">
        <f t="shared" ref="AE69:AE91" si="37">AE$3*AD69</f>
        <v>0</v>
      </c>
      <c r="AF69" s="186"/>
      <c r="AG69" s="185">
        <f t="shared" ref="AG69:AG91" si="38">AG$3*AF69</f>
        <v>0</v>
      </c>
      <c r="AH69" s="186"/>
      <c r="AI69" s="185">
        <f t="shared" ref="AI69:AI91" si="39">AI$3*AH69</f>
        <v>0</v>
      </c>
      <c r="AJ69" s="186"/>
      <c r="AK69" s="185">
        <f t="shared" ref="AK69:AK91" si="40">AK$3*AJ69</f>
        <v>0</v>
      </c>
      <c r="AL69" s="186"/>
      <c r="AM69" s="185">
        <f t="shared" ref="AM69:AM91" si="41">AM$3*AL69</f>
        <v>0</v>
      </c>
      <c r="AN69" s="186"/>
      <c r="AO69" s="185">
        <f t="shared" ref="AO69:AO91" si="42">AO$3*AN69</f>
        <v>0</v>
      </c>
      <c r="AP69" s="186"/>
      <c r="AQ69" s="185">
        <f t="shared" ref="AQ69:AQ91" si="43">AQ$3*AP69</f>
        <v>0</v>
      </c>
      <c r="AR69" s="187">
        <f t="shared" ref="AR69:AS92" si="44">B69+D69+F69+H69+J69+L69+N69+P69+R69+T69+V69+X69+Z69+AB69+AD69+AF69+AH69+AJ69+AL69+AN69+AP69</f>
        <v>0</v>
      </c>
      <c r="AS69" s="185">
        <f t="shared" si="44"/>
        <v>0</v>
      </c>
    </row>
    <row r="70" spans="1:45" ht="12.75" customHeight="1" x14ac:dyDescent="0.2">
      <c r="A70" s="190"/>
      <c r="B70" s="186"/>
      <c r="C70" s="185">
        <f t="shared" si="23"/>
        <v>0</v>
      </c>
      <c r="D70" s="186"/>
      <c r="E70" s="185">
        <f t="shared" si="24"/>
        <v>0</v>
      </c>
      <c r="F70" s="186"/>
      <c r="G70" s="185">
        <f t="shared" si="25"/>
        <v>0</v>
      </c>
      <c r="H70" s="186"/>
      <c r="I70" s="185">
        <f t="shared" si="26"/>
        <v>0</v>
      </c>
      <c r="J70" s="186"/>
      <c r="K70" s="185">
        <f t="shared" si="27"/>
        <v>0</v>
      </c>
      <c r="L70" s="186"/>
      <c r="M70" s="185">
        <f t="shared" si="28"/>
        <v>0</v>
      </c>
      <c r="N70" s="186"/>
      <c r="O70" s="185">
        <f t="shared" si="29"/>
        <v>0</v>
      </c>
      <c r="P70" s="186"/>
      <c r="Q70" s="185">
        <f t="shared" si="30"/>
        <v>0</v>
      </c>
      <c r="R70" s="186"/>
      <c r="S70" s="185">
        <f t="shared" si="31"/>
        <v>0</v>
      </c>
      <c r="T70" s="186"/>
      <c r="U70" s="185">
        <f t="shared" si="32"/>
        <v>0</v>
      </c>
      <c r="V70" s="186"/>
      <c r="W70" s="185">
        <f t="shared" si="33"/>
        <v>0</v>
      </c>
      <c r="X70" s="186"/>
      <c r="Y70" s="185">
        <f t="shared" si="34"/>
        <v>0</v>
      </c>
      <c r="Z70" s="186"/>
      <c r="AA70" s="185">
        <f t="shared" si="35"/>
        <v>0</v>
      </c>
      <c r="AB70" s="186"/>
      <c r="AC70" s="185">
        <f t="shared" si="36"/>
        <v>0</v>
      </c>
      <c r="AD70" s="186"/>
      <c r="AE70" s="185">
        <f t="shared" si="37"/>
        <v>0</v>
      </c>
      <c r="AF70" s="186"/>
      <c r="AG70" s="185">
        <f t="shared" si="38"/>
        <v>0</v>
      </c>
      <c r="AH70" s="186"/>
      <c r="AI70" s="185">
        <f t="shared" si="39"/>
        <v>0</v>
      </c>
      <c r="AJ70" s="186"/>
      <c r="AK70" s="185">
        <f t="shared" si="40"/>
        <v>0</v>
      </c>
      <c r="AL70" s="186"/>
      <c r="AM70" s="185">
        <f t="shared" si="41"/>
        <v>0</v>
      </c>
      <c r="AN70" s="186"/>
      <c r="AO70" s="185">
        <f t="shared" si="42"/>
        <v>0</v>
      </c>
      <c r="AP70" s="186"/>
      <c r="AQ70" s="185">
        <f t="shared" si="43"/>
        <v>0</v>
      </c>
      <c r="AR70" s="187">
        <f t="shared" si="44"/>
        <v>0</v>
      </c>
      <c r="AS70" s="185">
        <f t="shared" si="44"/>
        <v>0</v>
      </c>
    </row>
    <row r="71" spans="1:45" ht="12.75" customHeight="1" x14ac:dyDescent="0.2">
      <c r="A71" s="188"/>
      <c r="B71" s="186"/>
      <c r="C71" s="185">
        <f t="shared" si="23"/>
        <v>0</v>
      </c>
      <c r="D71" s="186"/>
      <c r="E71" s="185">
        <f t="shared" si="24"/>
        <v>0</v>
      </c>
      <c r="F71" s="186"/>
      <c r="G71" s="185">
        <f t="shared" si="25"/>
        <v>0</v>
      </c>
      <c r="H71" s="186"/>
      <c r="I71" s="185">
        <f t="shared" si="26"/>
        <v>0</v>
      </c>
      <c r="J71" s="186"/>
      <c r="K71" s="185">
        <f t="shared" si="27"/>
        <v>0</v>
      </c>
      <c r="L71" s="186"/>
      <c r="M71" s="185">
        <f t="shared" si="28"/>
        <v>0</v>
      </c>
      <c r="N71" s="186"/>
      <c r="O71" s="185">
        <f t="shared" si="29"/>
        <v>0</v>
      </c>
      <c r="P71" s="186"/>
      <c r="Q71" s="185">
        <f t="shared" si="30"/>
        <v>0</v>
      </c>
      <c r="R71" s="186"/>
      <c r="S71" s="185">
        <f t="shared" si="31"/>
        <v>0</v>
      </c>
      <c r="T71" s="186"/>
      <c r="U71" s="185">
        <f t="shared" si="32"/>
        <v>0</v>
      </c>
      <c r="V71" s="186"/>
      <c r="W71" s="185">
        <f t="shared" si="33"/>
        <v>0</v>
      </c>
      <c r="X71" s="186"/>
      <c r="Y71" s="185">
        <f t="shared" si="34"/>
        <v>0</v>
      </c>
      <c r="Z71" s="186"/>
      <c r="AA71" s="185">
        <f t="shared" si="35"/>
        <v>0</v>
      </c>
      <c r="AB71" s="186"/>
      <c r="AC71" s="185">
        <f t="shared" si="36"/>
        <v>0</v>
      </c>
      <c r="AD71" s="186"/>
      <c r="AE71" s="185">
        <f t="shared" si="37"/>
        <v>0</v>
      </c>
      <c r="AF71" s="186"/>
      <c r="AG71" s="185">
        <f t="shared" si="38"/>
        <v>0</v>
      </c>
      <c r="AH71" s="186"/>
      <c r="AI71" s="185">
        <f t="shared" si="39"/>
        <v>0</v>
      </c>
      <c r="AJ71" s="186"/>
      <c r="AK71" s="185">
        <f t="shared" si="40"/>
        <v>0</v>
      </c>
      <c r="AL71" s="186"/>
      <c r="AM71" s="185">
        <f t="shared" si="41"/>
        <v>0</v>
      </c>
      <c r="AN71" s="186"/>
      <c r="AO71" s="185">
        <f t="shared" si="42"/>
        <v>0</v>
      </c>
      <c r="AP71" s="186"/>
      <c r="AQ71" s="185">
        <f t="shared" si="43"/>
        <v>0</v>
      </c>
      <c r="AR71" s="187">
        <f t="shared" si="44"/>
        <v>0</v>
      </c>
      <c r="AS71" s="185">
        <f t="shared" si="44"/>
        <v>0</v>
      </c>
    </row>
    <row r="72" spans="1:45" ht="12.75" customHeight="1" x14ac:dyDescent="0.2">
      <c r="A72" s="188"/>
      <c r="B72" s="186"/>
      <c r="C72" s="185">
        <f t="shared" si="23"/>
        <v>0</v>
      </c>
      <c r="D72" s="186"/>
      <c r="E72" s="185">
        <f t="shared" si="24"/>
        <v>0</v>
      </c>
      <c r="F72" s="186"/>
      <c r="G72" s="185">
        <f t="shared" si="25"/>
        <v>0</v>
      </c>
      <c r="H72" s="186"/>
      <c r="I72" s="185">
        <f t="shared" si="26"/>
        <v>0</v>
      </c>
      <c r="J72" s="186"/>
      <c r="K72" s="185">
        <f t="shared" si="27"/>
        <v>0</v>
      </c>
      <c r="L72" s="186"/>
      <c r="M72" s="185">
        <f t="shared" si="28"/>
        <v>0</v>
      </c>
      <c r="N72" s="186"/>
      <c r="O72" s="185">
        <f t="shared" si="29"/>
        <v>0</v>
      </c>
      <c r="P72" s="186"/>
      <c r="Q72" s="185">
        <f t="shared" si="30"/>
        <v>0</v>
      </c>
      <c r="R72" s="186"/>
      <c r="S72" s="185">
        <f t="shared" si="31"/>
        <v>0</v>
      </c>
      <c r="T72" s="186"/>
      <c r="U72" s="185">
        <f t="shared" si="32"/>
        <v>0</v>
      </c>
      <c r="V72" s="186"/>
      <c r="W72" s="185">
        <f t="shared" si="33"/>
        <v>0</v>
      </c>
      <c r="X72" s="186"/>
      <c r="Y72" s="185">
        <f t="shared" si="34"/>
        <v>0</v>
      </c>
      <c r="Z72" s="186"/>
      <c r="AA72" s="185">
        <f t="shared" si="35"/>
        <v>0</v>
      </c>
      <c r="AB72" s="186"/>
      <c r="AC72" s="185">
        <f t="shared" si="36"/>
        <v>0</v>
      </c>
      <c r="AD72" s="186"/>
      <c r="AE72" s="185">
        <f t="shared" si="37"/>
        <v>0</v>
      </c>
      <c r="AF72" s="186"/>
      <c r="AG72" s="185">
        <f t="shared" si="38"/>
        <v>0</v>
      </c>
      <c r="AH72" s="186"/>
      <c r="AI72" s="185">
        <f t="shared" si="39"/>
        <v>0</v>
      </c>
      <c r="AJ72" s="186"/>
      <c r="AK72" s="185">
        <f t="shared" si="40"/>
        <v>0</v>
      </c>
      <c r="AL72" s="186"/>
      <c r="AM72" s="185">
        <f t="shared" si="41"/>
        <v>0</v>
      </c>
      <c r="AN72" s="186"/>
      <c r="AO72" s="185">
        <f t="shared" si="42"/>
        <v>0</v>
      </c>
      <c r="AP72" s="186"/>
      <c r="AQ72" s="185">
        <f t="shared" si="43"/>
        <v>0</v>
      </c>
      <c r="AR72" s="187">
        <f t="shared" si="44"/>
        <v>0</v>
      </c>
      <c r="AS72" s="185">
        <f t="shared" si="44"/>
        <v>0</v>
      </c>
    </row>
    <row r="73" spans="1:45" ht="12.75" customHeight="1" x14ac:dyDescent="0.2">
      <c r="A73" s="188"/>
      <c r="B73" s="186"/>
      <c r="C73" s="185">
        <f t="shared" si="23"/>
        <v>0</v>
      </c>
      <c r="D73" s="186"/>
      <c r="E73" s="185">
        <f t="shared" si="24"/>
        <v>0</v>
      </c>
      <c r="F73" s="186"/>
      <c r="G73" s="185">
        <f t="shared" si="25"/>
        <v>0</v>
      </c>
      <c r="H73" s="186"/>
      <c r="I73" s="185">
        <f t="shared" si="26"/>
        <v>0</v>
      </c>
      <c r="J73" s="186"/>
      <c r="K73" s="185">
        <f t="shared" si="27"/>
        <v>0</v>
      </c>
      <c r="L73" s="186"/>
      <c r="M73" s="185">
        <f t="shared" si="28"/>
        <v>0</v>
      </c>
      <c r="N73" s="186"/>
      <c r="O73" s="185">
        <f t="shared" si="29"/>
        <v>0</v>
      </c>
      <c r="P73" s="186"/>
      <c r="Q73" s="185">
        <f t="shared" si="30"/>
        <v>0</v>
      </c>
      <c r="R73" s="186"/>
      <c r="S73" s="185">
        <f t="shared" si="31"/>
        <v>0</v>
      </c>
      <c r="T73" s="186"/>
      <c r="U73" s="185">
        <f t="shared" si="32"/>
        <v>0</v>
      </c>
      <c r="V73" s="186"/>
      <c r="W73" s="185">
        <f t="shared" si="33"/>
        <v>0</v>
      </c>
      <c r="X73" s="186"/>
      <c r="Y73" s="185">
        <f t="shared" si="34"/>
        <v>0</v>
      </c>
      <c r="Z73" s="186"/>
      <c r="AA73" s="185">
        <f t="shared" si="35"/>
        <v>0</v>
      </c>
      <c r="AB73" s="186"/>
      <c r="AC73" s="185">
        <f t="shared" si="36"/>
        <v>0</v>
      </c>
      <c r="AD73" s="186"/>
      <c r="AE73" s="185">
        <f t="shared" si="37"/>
        <v>0</v>
      </c>
      <c r="AF73" s="186"/>
      <c r="AG73" s="185">
        <f t="shared" si="38"/>
        <v>0</v>
      </c>
      <c r="AH73" s="186"/>
      <c r="AI73" s="185">
        <f t="shared" si="39"/>
        <v>0</v>
      </c>
      <c r="AJ73" s="186"/>
      <c r="AK73" s="185">
        <f t="shared" si="40"/>
        <v>0</v>
      </c>
      <c r="AL73" s="186"/>
      <c r="AM73" s="185">
        <f t="shared" si="41"/>
        <v>0</v>
      </c>
      <c r="AN73" s="186"/>
      <c r="AO73" s="185">
        <f t="shared" si="42"/>
        <v>0</v>
      </c>
      <c r="AP73" s="186"/>
      <c r="AQ73" s="185">
        <f t="shared" si="43"/>
        <v>0</v>
      </c>
      <c r="AR73" s="187">
        <f t="shared" si="44"/>
        <v>0</v>
      </c>
      <c r="AS73" s="185">
        <f t="shared" si="44"/>
        <v>0</v>
      </c>
    </row>
    <row r="74" spans="1:45" ht="12.75" customHeight="1" x14ac:dyDescent="0.2">
      <c r="A74" s="188"/>
      <c r="B74" s="186"/>
      <c r="C74" s="185">
        <f t="shared" si="23"/>
        <v>0</v>
      </c>
      <c r="D74" s="186"/>
      <c r="E74" s="185">
        <f t="shared" si="24"/>
        <v>0</v>
      </c>
      <c r="F74" s="186"/>
      <c r="G74" s="185">
        <f t="shared" si="25"/>
        <v>0</v>
      </c>
      <c r="H74" s="186"/>
      <c r="I74" s="185">
        <f t="shared" si="26"/>
        <v>0</v>
      </c>
      <c r="J74" s="186"/>
      <c r="K74" s="185">
        <f t="shared" si="27"/>
        <v>0</v>
      </c>
      <c r="L74" s="186"/>
      <c r="M74" s="185">
        <f t="shared" si="28"/>
        <v>0</v>
      </c>
      <c r="N74" s="186"/>
      <c r="O74" s="185">
        <f t="shared" si="29"/>
        <v>0</v>
      </c>
      <c r="P74" s="186"/>
      <c r="Q74" s="185">
        <f t="shared" si="30"/>
        <v>0</v>
      </c>
      <c r="R74" s="186"/>
      <c r="S74" s="185">
        <f t="shared" si="31"/>
        <v>0</v>
      </c>
      <c r="T74" s="186"/>
      <c r="U74" s="185">
        <f t="shared" si="32"/>
        <v>0</v>
      </c>
      <c r="V74" s="186"/>
      <c r="W74" s="185">
        <f t="shared" si="33"/>
        <v>0</v>
      </c>
      <c r="X74" s="186"/>
      <c r="Y74" s="185">
        <f t="shared" si="34"/>
        <v>0</v>
      </c>
      <c r="Z74" s="186"/>
      <c r="AA74" s="185">
        <f t="shared" si="35"/>
        <v>0</v>
      </c>
      <c r="AB74" s="186"/>
      <c r="AC74" s="185">
        <f t="shared" si="36"/>
        <v>0</v>
      </c>
      <c r="AD74" s="186"/>
      <c r="AE74" s="185">
        <f t="shared" si="37"/>
        <v>0</v>
      </c>
      <c r="AF74" s="186"/>
      <c r="AG74" s="185">
        <f t="shared" si="38"/>
        <v>0</v>
      </c>
      <c r="AH74" s="186"/>
      <c r="AI74" s="185">
        <f t="shared" si="39"/>
        <v>0</v>
      </c>
      <c r="AJ74" s="186"/>
      <c r="AK74" s="185">
        <f t="shared" si="40"/>
        <v>0</v>
      </c>
      <c r="AL74" s="186"/>
      <c r="AM74" s="185">
        <f t="shared" si="41"/>
        <v>0</v>
      </c>
      <c r="AN74" s="186"/>
      <c r="AO74" s="185">
        <f t="shared" si="42"/>
        <v>0</v>
      </c>
      <c r="AP74" s="186"/>
      <c r="AQ74" s="185">
        <f t="shared" si="43"/>
        <v>0</v>
      </c>
      <c r="AR74" s="187">
        <f t="shared" si="44"/>
        <v>0</v>
      </c>
      <c r="AS74" s="185">
        <f t="shared" si="44"/>
        <v>0</v>
      </c>
    </row>
    <row r="75" spans="1:45" ht="12.75" customHeight="1" x14ac:dyDescent="0.2">
      <c r="A75" s="188"/>
      <c r="B75" s="186"/>
      <c r="C75" s="185">
        <f t="shared" si="23"/>
        <v>0</v>
      </c>
      <c r="D75" s="186"/>
      <c r="E75" s="185">
        <f t="shared" si="24"/>
        <v>0</v>
      </c>
      <c r="F75" s="186"/>
      <c r="G75" s="185">
        <f t="shared" si="25"/>
        <v>0</v>
      </c>
      <c r="H75" s="186"/>
      <c r="I75" s="185">
        <f t="shared" si="26"/>
        <v>0</v>
      </c>
      <c r="J75" s="186"/>
      <c r="K75" s="185">
        <f t="shared" si="27"/>
        <v>0</v>
      </c>
      <c r="L75" s="186"/>
      <c r="M75" s="185">
        <f t="shared" si="28"/>
        <v>0</v>
      </c>
      <c r="N75" s="186"/>
      <c r="O75" s="185">
        <f t="shared" si="29"/>
        <v>0</v>
      </c>
      <c r="P75" s="186"/>
      <c r="Q75" s="185">
        <f t="shared" si="30"/>
        <v>0</v>
      </c>
      <c r="R75" s="186"/>
      <c r="S75" s="185">
        <f t="shared" si="31"/>
        <v>0</v>
      </c>
      <c r="T75" s="186"/>
      <c r="U75" s="185">
        <f t="shared" si="32"/>
        <v>0</v>
      </c>
      <c r="V75" s="186"/>
      <c r="W75" s="185">
        <f t="shared" si="33"/>
        <v>0</v>
      </c>
      <c r="X75" s="186"/>
      <c r="Y75" s="185">
        <f t="shared" si="34"/>
        <v>0</v>
      </c>
      <c r="Z75" s="186"/>
      <c r="AA75" s="185">
        <f t="shared" si="35"/>
        <v>0</v>
      </c>
      <c r="AB75" s="186"/>
      <c r="AC75" s="185">
        <f t="shared" si="36"/>
        <v>0</v>
      </c>
      <c r="AD75" s="186"/>
      <c r="AE75" s="185">
        <f t="shared" si="37"/>
        <v>0</v>
      </c>
      <c r="AF75" s="186"/>
      <c r="AG75" s="185">
        <f t="shared" si="38"/>
        <v>0</v>
      </c>
      <c r="AH75" s="186"/>
      <c r="AI75" s="185">
        <f t="shared" si="39"/>
        <v>0</v>
      </c>
      <c r="AJ75" s="186"/>
      <c r="AK75" s="185">
        <f t="shared" si="40"/>
        <v>0</v>
      </c>
      <c r="AL75" s="186"/>
      <c r="AM75" s="185">
        <f t="shared" si="41"/>
        <v>0</v>
      </c>
      <c r="AN75" s="186"/>
      <c r="AO75" s="185">
        <f t="shared" si="42"/>
        <v>0</v>
      </c>
      <c r="AP75" s="186"/>
      <c r="AQ75" s="185">
        <f t="shared" si="43"/>
        <v>0</v>
      </c>
      <c r="AR75" s="187">
        <f t="shared" si="44"/>
        <v>0</v>
      </c>
      <c r="AS75" s="185">
        <f t="shared" si="44"/>
        <v>0</v>
      </c>
    </row>
    <row r="76" spans="1:45" ht="12.75" customHeight="1" x14ac:dyDescent="0.2">
      <c r="A76" s="188"/>
      <c r="B76" s="186"/>
      <c r="C76" s="185">
        <f t="shared" si="23"/>
        <v>0</v>
      </c>
      <c r="D76" s="186"/>
      <c r="E76" s="185">
        <f t="shared" si="24"/>
        <v>0</v>
      </c>
      <c r="F76" s="186"/>
      <c r="G76" s="185">
        <f t="shared" si="25"/>
        <v>0</v>
      </c>
      <c r="H76" s="186"/>
      <c r="I76" s="185">
        <f t="shared" si="26"/>
        <v>0</v>
      </c>
      <c r="J76" s="186"/>
      <c r="K76" s="185">
        <f t="shared" si="27"/>
        <v>0</v>
      </c>
      <c r="L76" s="186"/>
      <c r="M76" s="185">
        <f t="shared" si="28"/>
        <v>0</v>
      </c>
      <c r="N76" s="186"/>
      <c r="O76" s="185">
        <f t="shared" si="29"/>
        <v>0</v>
      </c>
      <c r="P76" s="186"/>
      <c r="Q76" s="185">
        <f t="shared" si="30"/>
        <v>0</v>
      </c>
      <c r="R76" s="186"/>
      <c r="S76" s="185">
        <f t="shared" si="31"/>
        <v>0</v>
      </c>
      <c r="T76" s="186"/>
      <c r="U76" s="185">
        <f t="shared" si="32"/>
        <v>0</v>
      </c>
      <c r="V76" s="186"/>
      <c r="W76" s="185">
        <f t="shared" si="33"/>
        <v>0</v>
      </c>
      <c r="X76" s="186"/>
      <c r="Y76" s="185">
        <f t="shared" si="34"/>
        <v>0</v>
      </c>
      <c r="Z76" s="186"/>
      <c r="AA76" s="185">
        <f t="shared" si="35"/>
        <v>0</v>
      </c>
      <c r="AB76" s="186"/>
      <c r="AC76" s="185">
        <f t="shared" si="36"/>
        <v>0</v>
      </c>
      <c r="AD76" s="186"/>
      <c r="AE76" s="185">
        <f t="shared" si="37"/>
        <v>0</v>
      </c>
      <c r="AF76" s="186"/>
      <c r="AG76" s="185">
        <f t="shared" si="38"/>
        <v>0</v>
      </c>
      <c r="AH76" s="186"/>
      <c r="AI76" s="185">
        <f t="shared" si="39"/>
        <v>0</v>
      </c>
      <c r="AJ76" s="186"/>
      <c r="AK76" s="185">
        <f t="shared" si="40"/>
        <v>0</v>
      </c>
      <c r="AL76" s="186"/>
      <c r="AM76" s="185">
        <f t="shared" si="41"/>
        <v>0</v>
      </c>
      <c r="AN76" s="186"/>
      <c r="AO76" s="185">
        <f t="shared" si="42"/>
        <v>0</v>
      </c>
      <c r="AP76" s="186"/>
      <c r="AQ76" s="185">
        <f t="shared" si="43"/>
        <v>0</v>
      </c>
      <c r="AR76" s="187">
        <f t="shared" si="44"/>
        <v>0</v>
      </c>
      <c r="AS76" s="185">
        <f t="shared" si="44"/>
        <v>0</v>
      </c>
    </row>
    <row r="77" spans="1:45" ht="12.75" customHeight="1" x14ac:dyDescent="0.2">
      <c r="A77" s="188"/>
      <c r="B77" s="186"/>
      <c r="C77" s="185">
        <f t="shared" si="23"/>
        <v>0</v>
      </c>
      <c r="D77" s="186"/>
      <c r="E77" s="185">
        <f t="shared" si="24"/>
        <v>0</v>
      </c>
      <c r="F77" s="186"/>
      <c r="G77" s="185">
        <f t="shared" si="25"/>
        <v>0</v>
      </c>
      <c r="H77" s="186"/>
      <c r="I77" s="185">
        <f t="shared" si="26"/>
        <v>0</v>
      </c>
      <c r="J77" s="186"/>
      <c r="K77" s="185">
        <f t="shared" si="27"/>
        <v>0</v>
      </c>
      <c r="L77" s="186"/>
      <c r="M77" s="185">
        <f t="shared" si="28"/>
        <v>0</v>
      </c>
      <c r="N77" s="186"/>
      <c r="O77" s="185">
        <f t="shared" si="29"/>
        <v>0</v>
      </c>
      <c r="P77" s="186"/>
      <c r="Q77" s="185">
        <f t="shared" si="30"/>
        <v>0</v>
      </c>
      <c r="R77" s="186"/>
      <c r="S77" s="185">
        <f t="shared" si="31"/>
        <v>0</v>
      </c>
      <c r="T77" s="186"/>
      <c r="U77" s="185">
        <f t="shared" si="32"/>
        <v>0</v>
      </c>
      <c r="V77" s="186"/>
      <c r="W77" s="185">
        <f t="shared" si="33"/>
        <v>0</v>
      </c>
      <c r="X77" s="186"/>
      <c r="Y77" s="185">
        <f t="shared" si="34"/>
        <v>0</v>
      </c>
      <c r="Z77" s="186"/>
      <c r="AA77" s="185">
        <f t="shared" si="35"/>
        <v>0</v>
      </c>
      <c r="AB77" s="186"/>
      <c r="AC77" s="185">
        <f t="shared" si="36"/>
        <v>0</v>
      </c>
      <c r="AD77" s="186"/>
      <c r="AE77" s="185">
        <f t="shared" si="37"/>
        <v>0</v>
      </c>
      <c r="AF77" s="186"/>
      <c r="AG77" s="185">
        <f t="shared" si="38"/>
        <v>0</v>
      </c>
      <c r="AH77" s="186"/>
      <c r="AI77" s="185">
        <f t="shared" si="39"/>
        <v>0</v>
      </c>
      <c r="AJ77" s="186"/>
      <c r="AK77" s="185">
        <f t="shared" si="40"/>
        <v>0</v>
      </c>
      <c r="AL77" s="186"/>
      <c r="AM77" s="185">
        <f t="shared" si="41"/>
        <v>0</v>
      </c>
      <c r="AN77" s="186"/>
      <c r="AO77" s="185">
        <f t="shared" si="42"/>
        <v>0</v>
      </c>
      <c r="AP77" s="186"/>
      <c r="AQ77" s="185">
        <f t="shared" si="43"/>
        <v>0</v>
      </c>
      <c r="AR77" s="187">
        <f t="shared" si="44"/>
        <v>0</v>
      </c>
      <c r="AS77" s="185">
        <f t="shared" si="44"/>
        <v>0</v>
      </c>
    </row>
    <row r="78" spans="1:45" ht="12.75" customHeight="1" x14ac:dyDescent="0.2">
      <c r="A78" s="188"/>
      <c r="B78" s="189"/>
      <c r="C78" s="185">
        <f t="shared" si="23"/>
        <v>0</v>
      </c>
      <c r="D78" s="189"/>
      <c r="E78" s="185">
        <f t="shared" si="24"/>
        <v>0</v>
      </c>
      <c r="F78" s="189"/>
      <c r="G78" s="185">
        <f t="shared" si="25"/>
        <v>0</v>
      </c>
      <c r="H78" s="189"/>
      <c r="I78" s="185">
        <f t="shared" si="26"/>
        <v>0</v>
      </c>
      <c r="J78" s="189"/>
      <c r="K78" s="185">
        <f t="shared" si="27"/>
        <v>0</v>
      </c>
      <c r="L78" s="189"/>
      <c r="M78" s="185">
        <f t="shared" si="28"/>
        <v>0</v>
      </c>
      <c r="N78" s="189"/>
      <c r="O78" s="185">
        <f t="shared" si="29"/>
        <v>0</v>
      </c>
      <c r="P78" s="189"/>
      <c r="Q78" s="185">
        <f t="shared" si="30"/>
        <v>0</v>
      </c>
      <c r="R78" s="189"/>
      <c r="S78" s="185">
        <f t="shared" si="31"/>
        <v>0</v>
      </c>
      <c r="T78" s="189"/>
      <c r="U78" s="185">
        <f t="shared" si="32"/>
        <v>0</v>
      </c>
      <c r="V78" s="189"/>
      <c r="W78" s="185">
        <f t="shared" si="33"/>
        <v>0</v>
      </c>
      <c r="X78" s="189"/>
      <c r="Y78" s="185">
        <f t="shared" si="34"/>
        <v>0</v>
      </c>
      <c r="Z78" s="189"/>
      <c r="AA78" s="185">
        <f t="shared" si="35"/>
        <v>0</v>
      </c>
      <c r="AB78" s="189"/>
      <c r="AC78" s="185">
        <f t="shared" si="36"/>
        <v>0</v>
      </c>
      <c r="AD78" s="189"/>
      <c r="AE78" s="185">
        <f t="shared" si="37"/>
        <v>0</v>
      </c>
      <c r="AF78" s="189"/>
      <c r="AG78" s="185">
        <f t="shared" si="38"/>
        <v>0</v>
      </c>
      <c r="AH78" s="189"/>
      <c r="AI78" s="185">
        <f t="shared" si="39"/>
        <v>0</v>
      </c>
      <c r="AJ78" s="189"/>
      <c r="AK78" s="185">
        <f t="shared" si="40"/>
        <v>0</v>
      </c>
      <c r="AL78" s="189"/>
      <c r="AM78" s="185">
        <f t="shared" si="41"/>
        <v>0</v>
      </c>
      <c r="AN78" s="189"/>
      <c r="AO78" s="185">
        <f t="shared" si="42"/>
        <v>0</v>
      </c>
      <c r="AP78" s="189"/>
      <c r="AQ78" s="185">
        <f t="shared" si="43"/>
        <v>0</v>
      </c>
      <c r="AR78" s="187">
        <f t="shared" si="44"/>
        <v>0</v>
      </c>
      <c r="AS78" s="185">
        <f t="shared" si="44"/>
        <v>0</v>
      </c>
    </row>
    <row r="79" spans="1:45" ht="12.75" customHeight="1" x14ac:dyDescent="0.2">
      <c r="A79" s="188"/>
      <c r="B79" s="189"/>
      <c r="C79" s="185">
        <f t="shared" si="23"/>
        <v>0</v>
      </c>
      <c r="D79" s="189"/>
      <c r="E79" s="185">
        <f t="shared" si="24"/>
        <v>0</v>
      </c>
      <c r="F79" s="189"/>
      <c r="G79" s="185">
        <f t="shared" si="25"/>
        <v>0</v>
      </c>
      <c r="H79" s="189"/>
      <c r="I79" s="185">
        <f t="shared" si="26"/>
        <v>0</v>
      </c>
      <c r="J79" s="189"/>
      <c r="K79" s="185">
        <f t="shared" si="27"/>
        <v>0</v>
      </c>
      <c r="L79" s="189"/>
      <c r="M79" s="185">
        <f t="shared" si="28"/>
        <v>0</v>
      </c>
      <c r="N79" s="189"/>
      <c r="O79" s="185">
        <f t="shared" si="29"/>
        <v>0</v>
      </c>
      <c r="P79" s="189"/>
      <c r="Q79" s="185">
        <f t="shared" si="30"/>
        <v>0</v>
      </c>
      <c r="R79" s="189"/>
      <c r="S79" s="185">
        <f t="shared" si="31"/>
        <v>0</v>
      </c>
      <c r="T79" s="189"/>
      <c r="U79" s="185">
        <f t="shared" si="32"/>
        <v>0</v>
      </c>
      <c r="V79" s="189"/>
      <c r="W79" s="185">
        <f t="shared" si="33"/>
        <v>0</v>
      </c>
      <c r="X79" s="189"/>
      <c r="Y79" s="185">
        <f t="shared" si="34"/>
        <v>0</v>
      </c>
      <c r="Z79" s="189"/>
      <c r="AA79" s="185">
        <f t="shared" si="35"/>
        <v>0</v>
      </c>
      <c r="AB79" s="189"/>
      <c r="AC79" s="185">
        <f t="shared" si="36"/>
        <v>0</v>
      </c>
      <c r="AD79" s="189"/>
      <c r="AE79" s="185">
        <f t="shared" si="37"/>
        <v>0</v>
      </c>
      <c r="AF79" s="189"/>
      <c r="AG79" s="185">
        <f t="shared" si="38"/>
        <v>0</v>
      </c>
      <c r="AH79" s="189"/>
      <c r="AI79" s="185">
        <f t="shared" si="39"/>
        <v>0</v>
      </c>
      <c r="AJ79" s="189"/>
      <c r="AK79" s="185">
        <f t="shared" si="40"/>
        <v>0</v>
      </c>
      <c r="AL79" s="189"/>
      <c r="AM79" s="185">
        <f t="shared" si="41"/>
        <v>0</v>
      </c>
      <c r="AN79" s="189"/>
      <c r="AO79" s="185">
        <f t="shared" si="42"/>
        <v>0</v>
      </c>
      <c r="AP79" s="189"/>
      <c r="AQ79" s="185">
        <f t="shared" si="43"/>
        <v>0</v>
      </c>
      <c r="AR79" s="187">
        <f t="shared" si="44"/>
        <v>0</v>
      </c>
      <c r="AS79" s="185">
        <f t="shared" si="44"/>
        <v>0</v>
      </c>
    </row>
    <row r="80" spans="1:45" ht="12.75" customHeight="1" x14ac:dyDescent="0.2">
      <c r="A80" s="196"/>
      <c r="B80" s="186"/>
      <c r="C80" s="185">
        <f t="shared" si="23"/>
        <v>0</v>
      </c>
      <c r="D80" s="186"/>
      <c r="E80" s="185">
        <f t="shared" si="24"/>
        <v>0</v>
      </c>
      <c r="F80" s="186"/>
      <c r="G80" s="185">
        <f t="shared" si="25"/>
        <v>0</v>
      </c>
      <c r="H80" s="186"/>
      <c r="I80" s="185">
        <f t="shared" si="26"/>
        <v>0</v>
      </c>
      <c r="J80" s="186"/>
      <c r="K80" s="185">
        <f t="shared" si="27"/>
        <v>0</v>
      </c>
      <c r="L80" s="186"/>
      <c r="M80" s="185">
        <f t="shared" si="28"/>
        <v>0</v>
      </c>
      <c r="N80" s="186"/>
      <c r="O80" s="185">
        <f t="shared" si="29"/>
        <v>0</v>
      </c>
      <c r="P80" s="186"/>
      <c r="Q80" s="185">
        <f t="shared" si="30"/>
        <v>0</v>
      </c>
      <c r="R80" s="186"/>
      <c r="S80" s="185">
        <f t="shared" si="31"/>
        <v>0</v>
      </c>
      <c r="T80" s="186"/>
      <c r="U80" s="185">
        <f t="shared" si="32"/>
        <v>0</v>
      </c>
      <c r="V80" s="186"/>
      <c r="W80" s="185">
        <f t="shared" si="33"/>
        <v>0</v>
      </c>
      <c r="X80" s="186"/>
      <c r="Y80" s="185">
        <f t="shared" si="34"/>
        <v>0</v>
      </c>
      <c r="Z80" s="186"/>
      <c r="AA80" s="185">
        <f t="shared" si="35"/>
        <v>0</v>
      </c>
      <c r="AB80" s="186"/>
      <c r="AC80" s="185">
        <f t="shared" si="36"/>
        <v>0</v>
      </c>
      <c r="AD80" s="186"/>
      <c r="AE80" s="185">
        <f t="shared" si="37"/>
        <v>0</v>
      </c>
      <c r="AF80" s="186"/>
      <c r="AG80" s="185">
        <f t="shared" si="38"/>
        <v>0</v>
      </c>
      <c r="AH80" s="186"/>
      <c r="AI80" s="185">
        <f t="shared" si="39"/>
        <v>0</v>
      </c>
      <c r="AJ80" s="186"/>
      <c r="AK80" s="185">
        <f t="shared" si="40"/>
        <v>0</v>
      </c>
      <c r="AL80" s="186"/>
      <c r="AM80" s="185">
        <f t="shared" si="41"/>
        <v>0</v>
      </c>
      <c r="AN80" s="186"/>
      <c r="AO80" s="185">
        <f t="shared" si="42"/>
        <v>0</v>
      </c>
      <c r="AP80" s="186"/>
      <c r="AQ80" s="185">
        <f t="shared" si="43"/>
        <v>0</v>
      </c>
      <c r="AR80" s="187">
        <f t="shared" si="44"/>
        <v>0</v>
      </c>
      <c r="AS80" s="185">
        <f t="shared" si="44"/>
        <v>0</v>
      </c>
    </row>
    <row r="81" spans="1:45" ht="12.75" customHeight="1" x14ac:dyDescent="0.2">
      <c r="A81" s="196"/>
      <c r="B81" s="186"/>
      <c r="C81" s="185">
        <f t="shared" si="23"/>
        <v>0</v>
      </c>
      <c r="D81" s="186"/>
      <c r="E81" s="185">
        <f t="shared" si="24"/>
        <v>0</v>
      </c>
      <c r="F81" s="186"/>
      <c r="G81" s="185">
        <f t="shared" si="25"/>
        <v>0</v>
      </c>
      <c r="H81" s="186"/>
      <c r="I81" s="185">
        <f t="shared" si="26"/>
        <v>0</v>
      </c>
      <c r="J81" s="186"/>
      <c r="K81" s="185">
        <f t="shared" si="27"/>
        <v>0</v>
      </c>
      <c r="L81" s="186"/>
      <c r="M81" s="185">
        <f t="shared" si="28"/>
        <v>0</v>
      </c>
      <c r="N81" s="186"/>
      <c r="O81" s="185">
        <f t="shared" si="29"/>
        <v>0</v>
      </c>
      <c r="P81" s="186"/>
      <c r="Q81" s="185">
        <f t="shared" si="30"/>
        <v>0</v>
      </c>
      <c r="R81" s="186"/>
      <c r="S81" s="185">
        <f t="shared" si="31"/>
        <v>0</v>
      </c>
      <c r="T81" s="186"/>
      <c r="U81" s="185">
        <f t="shared" si="32"/>
        <v>0</v>
      </c>
      <c r="V81" s="186"/>
      <c r="W81" s="185">
        <f t="shared" si="33"/>
        <v>0</v>
      </c>
      <c r="X81" s="186"/>
      <c r="Y81" s="185">
        <f t="shared" si="34"/>
        <v>0</v>
      </c>
      <c r="Z81" s="186"/>
      <c r="AA81" s="185">
        <f t="shared" si="35"/>
        <v>0</v>
      </c>
      <c r="AB81" s="186"/>
      <c r="AC81" s="185">
        <f t="shared" si="36"/>
        <v>0</v>
      </c>
      <c r="AD81" s="186"/>
      <c r="AE81" s="185">
        <f t="shared" si="37"/>
        <v>0</v>
      </c>
      <c r="AF81" s="186"/>
      <c r="AG81" s="185">
        <f t="shared" si="38"/>
        <v>0</v>
      </c>
      <c r="AH81" s="186"/>
      <c r="AI81" s="185">
        <f t="shared" si="39"/>
        <v>0</v>
      </c>
      <c r="AJ81" s="186"/>
      <c r="AK81" s="185">
        <f t="shared" si="40"/>
        <v>0</v>
      </c>
      <c r="AL81" s="186"/>
      <c r="AM81" s="185">
        <f t="shared" si="41"/>
        <v>0</v>
      </c>
      <c r="AN81" s="186"/>
      <c r="AO81" s="185">
        <f t="shared" si="42"/>
        <v>0</v>
      </c>
      <c r="AP81" s="186"/>
      <c r="AQ81" s="185">
        <f t="shared" si="43"/>
        <v>0</v>
      </c>
      <c r="AR81" s="187">
        <f t="shared" si="44"/>
        <v>0</v>
      </c>
      <c r="AS81" s="185">
        <f t="shared" si="44"/>
        <v>0</v>
      </c>
    </row>
    <row r="82" spans="1:45" ht="12.75" customHeight="1" x14ac:dyDescent="0.2">
      <c r="A82" s="188"/>
      <c r="B82" s="189"/>
      <c r="C82" s="185">
        <f t="shared" si="23"/>
        <v>0</v>
      </c>
      <c r="D82" s="189"/>
      <c r="E82" s="185">
        <f t="shared" si="24"/>
        <v>0</v>
      </c>
      <c r="F82" s="189"/>
      <c r="G82" s="185">
        <f t="shared" si="25"/>
        <v>0</v>
      </c>
      <c r="H82" s="189"/>
      <c r="I82" s="185">
        <f t="shared" si="26"/>
        <v>0</v>
      </c>
      <c r="J82" s="189"/>
      <c r="K82" s="185">
        <f t="shared" si="27"/>
        <v>0</v>
      </c>
      <c r="L82" s="189"/>
      <c r="M82" s="185">
        <f t="shared" si="28"/>
        <v>0</v>
      </c>
      <c r="N82" s="189"/>
      <c r="O82" s="185">
        <f t="shared" si="29"/>
        <v>0</v>
      </c>
      <c r="P82" s="189"/>
      <c r="Q82" s="185">
        <f t="shared" si="30"/>
        <v>0</v>
      </c>
      <c r="R82" s="189"/>
      <c r="S82" s="185">
        <f t="shared" si="31"/>
        <v>0</v>
      </c>
      <c r="T82" s="189"/>
      <c r="U82" s="185">
        <f t="shared" si="32"/>
        <v>0</v>
      </c>
      <c r="V82" s="189"/>
      <c r="W82" s="185">
        <f t="shared" si="33"/>
        <v>0</v>
      </c>
      <c r="X82" s="189"/>
      <c r="Y82" s="185">
        <f t="shared" si="34"/>
        <v>0</v>
      </c>
      <c r="Z82" s="189"/>
      <c r="AA82" s="185">
        <f t="shared" si="35"/>
        <v>0</v>
      </c>
      <c r="AB82" s="189"/>
      <c r="AC82" s="185">
        <f t="shared" si="36"/>
        <v>0</v>
      </c>
      <c r="AD82" s="189"/>
      <c r="AE82" s="185">
        <f t="shared" si="37"/>
        <v>0</v>
      </c>
      <c r="AF82" s="189"/>
      <c r="AG82" s="185">
        <f t="shared" si="38"/>
        <v>0</v>
      </c>
      <c r="AH82" s="189"/>
      <c r="AI82" s="185">
        <f t="shared" si="39"/>
        <v>0</v>
      </c>
      <c r="AJ82" s="189"/>
      <c r="AK82" s="185">
        <f t="shared" si="40"/>
        <v>0</v>
      </c>
      <c r="AL82" s="189"/>
      <c r="AM82" s="185">
        <f t="shared" si="41"/>
        <v>0</v>
      </c>
      <c r="AN82" s="189"/>
      <c r="AO82" s="185">
        <f t="shared" si="42"/>
        <v>0</v>
      </c>
      <c r="AP82" s="189"/>
      <c r="AQ82" s="185">
        <f t="shared" si="43"/>
        <v>0</v>
      </c>
      <c r="AR82" s="187">
        <f t="shared" si="44"/>
        <v>0</v>
      </c>
      <c r="AS82" s="185">
        <f t="shared" si="44"/>
        <v>0</v>
      </c>
    </row>
    <row r="83" spans="1:45" ht="12.75" customHeight="1" x14ac:dyDescent="0.2">
      <c r="A83" s="188"/>
      <c r="B83" s="189"/>
      <c r="C83" s="185">
        <f t="shared" si="23"/>
        <v>0</v>
      </c>
      <c r="D83" s="189"/>
      <c r="E83" s="185">
        <f t="shared" si="24"/>
        <v>0</v>
      </c>
      <c r="F83" s="189"/>
      <c r="G83" s="185">
        <f t="shared" si="25"/>
        <v>0</v>
      </c>
      <c r="H83" s="189"/>
      <c r="I83" s="185">
        <f t="shared" si="26"/>
        <v>0</v>
      </c>
      <c r="J83" s="189"/>
      <c r="K83" s="185">
        <f t="shared" si="27"/>
        <v>0</v>
      </c>
      <c r="L83" s="189"/>
      <c r="M83" s="185">
        <f t="shared" si="28"/>
        <v>0</v>
      </c>
      <c r="N83" s="189"/>
      <c r="O83" s="185">
        <f t="shared" si="29"/>
        <v>0</v>
      </c>
      <c r="P83" s="189"/>
      <c r="Q83" s="185">
        <f t="shared" si="30"/>
        <v>0</v>
      </c>
      <c r="R83" s="189"/>
      <c r="S83" s="185">
        <f t="shared" si="31"/>
        <v>0</v>
      </c>
      <c r="T83" s="189"/>
      <c r="U83" s="185">
        <f t="shared" si="32"/>
        <v>0</v>
      </c>
      <c r="V83" s="189"/>
      <c r="W83" s="185">
        <f t="shared" si="33"/>
        <v>0</v>
      </c>
      <c r="X83" s="189"/>
      <c r="Y83" s="185">
        <f t="shared" si="34"/>
        <v>0</v>
      </c>
      <c r="Z83" s="189"/>
      <c r="AA83" s="185">
        <f t="shared" si="35"/>
        <v>0</v>
      </c>
      <c r="AB83" s="189"/>
      <c r="AC83" s="185">
        <f t="shared" si="36"/>
        <v>0</v>
      </c>
      <c r="AD83" s="189"/>
      <c r="AE83" s="185">
        <f t="shared" si="37"/>
        <v>0</v>
      </c>
      <c r="AF83" s="189"/>
      <c r="AG83" s="185">
        <f t="shared" si="38"/>
        <v>0</v>
      </c>
      <c r="AH83" s="189"/>
      <c r="AI83" s="185">
        <f t="shared" si="39"/>
        <v>0</v>
      </c>
      <c r="AJ83" s="189"/>
      <c r="AK83" s="185">
        <f t="shared" si="40"/>
        <v>0</v>
      </c>
      <c r="AL83" s="189"/>
      <c r="AM83" s="185">
        <f t="shared" si="41"/>
        <v>0</v>
      </c>
      <c r="AN83" s="189"/>
      <c r="AO83" s="185">
        <f t="shared" si="42"/>
        <v>0</v>
      </c>
      <c r="AP83" s="189"/>
      <c r="AQ83" s="185">
        <f t="shared" si="43"/>
        <v>0</v>
      </c>
      <c r="AR83" s="187">
        <f t="shared" si="44"/>
        <v>0</v>
      </c>
      <c r="AS83" s="185">
        <f t="shared" si="44"/>
        <v>0</v>
      </c>
    </row>
    <row r="84" spans="1:45" ht="12.75" customHeight="1" x14ac:dyDescent="0.2">
      <c r="A84" s="188"/>
      <c r="B84" s="189"/>
      <c r="C84" s="185">
        <f t="shared" si="23"/>
        <v>0</v>
      </c>
      <c r="D84" s="189"/>
      <c r="E84" s="185">
        <f t="shared" si="24"/>
        <v>0</v>
      </c>
      <c r="F84" s="189"/>
      <c r="G84" s="185">
        <f t="shared" si="25"/>
        <v>0</v>
      </c>
      <c r="H84" s="189"/>
      <c r="I84" s="185">
        <f t="shared" si="26"/>
        <v>0</v>
      </c>
      <c r="J84" s="189"/>
      <c r="K84" s="185">
        <f t="shared" si="27"/>
        <v>0</v>
      </c>
      <c r="L84" s="189"/>
      <c r="M84" s="185">
        <f t="shared" si="28"/>
        <v>0</v>
      </c>
      <c r="N84" s="189"/>
      <c r="O84" s="185">
        <f t="shared" si="29"/>
        <v>0</v>
      </c>
      <c r="P84" s="189"/>
      <c r="Q84" s="185">
        <f t="shared" si="30"/>
        <v>0</v>
      </c>
      <c r="R84" s="189"/>
      <c r="S84" s="185">
        <f t="shared" si="31"/>
        <v>0</v>
      </c>
      <c r="T84" s="189"/>
      <c r="U84" s="185">
        <f t="shared" si="32"/>
        <v>0</v>
      </c>
      <c r="V84" s="189"/>
      <c r="W84" s="185">
        <f t="shared" si="33"/>
        <v>0</v>
      </c>
      <c r="X84" s="189"/>
      <c r="Y84" s="185">
        <f t="shared" si="34"/>
        <v>0</v>
      </c>
      <c r="Z84" s="189"/>
      <c r="AA84" s="185">
        <f t="shared" si="35"/>
        <v>0</v>
      </c>
      <c r="AB84" s="189"/>
      <c r="AC84" s="185">
        <f t="shared" si="36"/>
        <v>0</v>
      </c>
      <c r="AD84" s="189"/>
      <c r="AE84" s="185">
        <f t="shared" si="37"/>
        <v>0</v>
      </c>
      <c r="AF84" s="189"/>
      <c r="AG84" s="185">
        <f t="shared" si="38"/>
        <v>0</v>
      </c>
      <c r="AH84" s="189"/>
      <c r="AI84" s="185">
        <f t="shared" si="39"/>
        <v>0</v>
      </c>
      <c r="AJ84" s="189"/>
      <c r="AK84" s="185">
        <f t="shared" si="40"/>
        <v>0</v>
      </c>
      <c r="AL84" s="189"/>
      <c r="AM84" s="185">
        <f t="shared" si="41"/>
        <v>0</v>
      </c>
      <c r="AN84" s="189"/>
      <c r="AO84" s="185">
        <f t="shared" si="42"/>
        <v>0</v>
      </c>
      <c r="AP84" s="189"/>
      <c r="AQ84" s="185">
        <f t="shared" si="43"/>
        <v>0</v>
      </c>
      <c r="AR84" s="187">
        <f t="shared" si="44"/>
        <v>0</v>
      </c>
      <c r="AS84" s="185">
        <f t="shared" si="44"/>
        <v>0</v>
      </c>
    </row>
    <row r="85" spans="1:45" ht="12.75" customHeight="1" x14ac:dyDescent="0.2">
      <c r="A85" s="190"/>
      <c r="B85" s="186"/>
      <c r="C85" s="185">
        <f t="shared" si="23"/>
        <v>0</v>
      </c>
      <c r="D85" s="186"/>
      <c r="E85" s="185">
        <f t="shared" si="24"/>
        <v>0</v>
      </c>
      <c r="F85" s="186"/>
      <c r="G85" s="185">
        <f t="shared" si="25"/>
        <v>0</v>
      </c>
      <c r="H85" s="186"/>
      <c r="I85" s="185">
        <f t="shared" si="26"/>
        <v>0</v>
      </c>
      <c r="J85" s="186"/>
      <c r="K85" s="185">
        <f t="shared" si="27"/>
        <v>0</v>
      </c>
      <c r="L85" s="186"/>
      <c r="M85" s="185">
        <f t="shared" si="28"/>
        <v>0</v>
      </c>
      <c r="N85" s="186"/>
      <c r="O85" s="185">
        <f t="shared" si="29"/>
        <v>0</v>
      </c>
      <c r="P85" s="186"/>
      <c r="Q85" s="185">
        <f t="shared" si="30"/>
        <v>0</v>
      </c>
      <c r="R85" s="186"/>
      <c r="S85" s="185">
        <f t="shared" si="31"/>
        <v>0</v>
      </c>
      <c r="T85" s="186"/>
      <c r="U85" s="185">
        <f t="shared" si="32"/>
        <v>0</v>
      </c>
      <c r="V85" s="186"/>
      <c r="W85" s="185">
        <f t="shared" si="33"/>
        <v>0</v>
      </c>
      <c r="X85" s="186"/>
      <c r="Y85" s="185">
        <f t="shared" si="34"/>
        <v>0</v>
      </c>
      <c r="Z85" s="186"/>
      <c r="AA85" s="185">
        <f t="shared" si="35"/>
        <v>0</v>
      </c>
      <c r="AB85" s="186"/>
      <c r="AC85" s="185">
        <f t="shared" si="36"/>
        <v>0</v>
      </c>
      <c r="AD85" s="186"/>
      <c r="AE85" s="185">
        <f t="shared" si="37"/>
        <v>0</v>
      </c>
      <c r="AF85" s="186"/>
      <c r="AG85" s="185">
        <f t="shared" si="38"/>
        <v>0</v>
      </c>
      <c r="AH85" s="186"/>
      <c r="AI85" s="185">
        <f t="shared" si="39"/>
        <v>0</v>
      </c>
      <c r="AJ85" s="186"/>
      <c r="AK85" s="185">
        <f t="shared" si="40"/>
        <v>0</v>
      </c>
      <c r="AL85" s="186"/>
      <c r="AM85" s="185">
        <f t="shared" si="41"/>
        <v>0</v>
      </c>
      <c r="AN85" s="186"/>
      <c r="AO85" s="185">
        <f t="shared" si="42"/>
        <v>0</v>
      </c>
      <c r="AP85" s="186"/>
      <c r="AQ85" s="185">
        <f t="shared" si="43"/>
        <v>0</v>
      </c>
      <c r="AR85" s="187">
        <f t="shared" si="44"/>
        <v>0</v>
      </c>
      <c r="AS85" s="185">
        <f t="shared" si="44"/>
        <v>0</v>
      </c>
    </row>
    <row r="86" spans="1:45" ht="12.75" customHeight="1" x14ac:dyDescent="0.2">
      <c r="A86" s="183"/>
      <c r="B86" s="186"/>
      <c r="C86" s="185">
        <f t="shared" si="23"/>
        <v>0</v>
      </c>
      <c r="D86" s="186"/>
      <c r="E86" s="185">
        <f t="shared" si="24"/>
        <v>0</v>
      </c>
      <c r="F86" s="186"/>
      <c r="G86" s="185">
        <f t="shared" si="25"/>
        <v>0</v>
      </c>
      <c r="H86" s="186"/>
      <c r="I86" s="185">
        <f t="shared" si="26"/>
        <v>0</v>
      </c>
      <c r="J86" s="186"/>
      <c r="K86" s="185">
        <f t="shared" si="27"/>
        <v>0</v>
      </c>
      <c r="L86" s="186"/>
      <c r="M86" s="185">
        <f t="shared" si="28"/>
        <v>0</v>
      </c>
      <c r="N86" s="186"/>
      <c r="O86" s="185">
        <f t="shared" si="29"/>
        <v>0</v>
      </c>
      <c r="P86" s="186"/>
      <c r="Q86" s="185">
        <f t="shared" si="30"/>
        <v>0</v>
      </c>
      <c r="R86" s="186"/>
      <c r="S86" s="185">
        <f t="shared" si="31"/>
        <v>0</v>
      </c>
      <c r="T86" s="186"/>
      <c r="U86" s="185">
        <f t="shared" si="32"/>
        <v>0</v>
      </c>
      <c r="V86" s="186"/>
      <c r="W86" s="185">
        <f t="shared" si="33"/>
        <v>0</v>
      </c>
      <c r="X86" s="186"/>
      <c r="Y86" s="185">
        <f t="shared" si="34"/>
        <v>0</v>
      </c>
      <c r="Z86" s="186"/>
      <c r="AA86" s="185">
        <f t="shared" si="35"/>
        <v>0</v>
      </c>
      <c r="AB86" s="186"/>
      <c r="AC86" s="185">
        <f t="shared" si="36"/>
        <v>0</v>
      </c>
      <c r="AD86" s="186"/>
      <c r="AE86" s="185">
        <f t="shared" si="37"/>
        <v>0</v>
      </c>
      <c r="AF86" s="186"/>
      <c r="AG86" s="185">
        <f t="shared" si="38"/>
        <v>0</v>
      </c>
      <c r="AH86" s="186"/>
      <c r="AI86" s="185">
        <f t="shared" si="39"/>
        <v>0</v>
      </c>
      <c r="AJ86" s="186"/>
      <c r="AK86" s="185">
        <f t="shared" si="40"/>
        <v>0</v>
      </c>
      <c r="AL86" s="186"/>
      <c r="AM86" s="185">
        <f t="shared" si="41"/>
        <v>0</v>
      </c>
      <c r="AN86" s="186"/>
      <c r="AO86" s="185">
        <f t="shared" si="42"/>
        <v>0</v>
      </c>
      <c r="AP86" s="186"/>
      <c r="AQ86" s="185">
        <f t="shared" si="43"/>
        <v>0</v>
      </c>
      <c r="AR86" s="187">
        <f t="shared" si="44"/>
        <v>0</v>
      </c>
      <c r="AS86" s="185">
        <f t="shared" si="44"/>
        <v>0</v>
      </c>
    </row>
    <row r="87" spans="1:45" ht="12.75" customHeight="1" x14ac:dyDescent="0.2">
      <c r="A87" s="190"/>
      <c r="B87" s="186"/>
      <c r="C87" s="185">
        <f t="shared" si="23"/>
        <v>0</v>
      </c>
      <c r="D87" s="186"/>
      <c r="E87" s="185">
        <f t="shared" si="24"/>
        <v>0</v>
      </c>
      <c r="F87" s="186"/>
      <c r="G87" s="185">
        <f t="shared" si="25"/>
        <v>0</v>
      </c>
      <c r="H87" s="186"/>
      <c r="I87" s="185">
        <f t="shared" si="26"/>
        <v>0</v>
      </c>
      <c r="J87" s="186"/>
      <c r="K87" s="185">
        <f t="shared" si="27"/>
        <v>0</v>
      </c>
      <c r="L87" s="186"/>
      <c r="M87" s="185">
        <f t="shared" si="28"/>
        <v>0</v>
      </c>
      <c r="N87" s="186"/>
      <c r="O87" s="185">
        <f t="shared" si="29"/>
        <v>0</v>
      </c>
      <c r="P87" s="186"/>
      <c r="Q87" s="185">
        <f t="shared" si="30"/>
        <v>0</v>
      </c>
      <c r="R87" s="186"/>
      <c r="S87" s="185">
        <f t="shared" si="31"/>
        <v>0</v>
      </c>
      <c r="T87" s="186"/>
      <c r="U87" s="185">
        <f t="shared" si="32"/>
        <v>0</v>
      </c>
      <c r="V87" s="186"/>
      <c r="W87" s="185">
        <f t="shared" si="33"/>
        <v>0</v>
      </c>
      <c r="X87" s="186"/>
      <c r="Y87" s="185">
        <f t="shared" si="34"/>
        <v>0</v>
      </c>
      <c r="Z87" s="186"/>
      <c r="AA87" s="185">
        <f t="shared" si="35"/>
        <v>0</v>
      </c>
      <c r="AB87" s="186"/>
      <c r="AC87" s="185">
        <f t="shared" si="36"/>
        <v>0</v>
      </c>
      <c r="AD87" s="186"/>
      <c r="AE87" s="185">
        <f t="shared" si="37"/>
        <v>0</v>
      </c>
      <c r="AF87" s="186"/>
      <c r="AG87" s="185">
        <f t="shared" si="38"/>
        <v>0</v>
      </c>
      <c r="AH87" s="186"/>
      <c r="AI87" s="185">
        <f t="shared" si="39"/>
        <v>0</v>
      </c>
      <c r="AJ87" s="186"/>
      <c r="AK87" s="185">
        <f t="shared" si="40"/>
        <v>0</v>
      </c>
      <c r="AL87" s="186"/>
      <c r="AM87" s="185">
        <f t="shared" si="41"/>
        <v>0</v>
      </c>
      <c r="AN87" s="186"/>
      <c r="AO87" s="185">
        <f t="shared" si="42"/>
        <v>0</v>
      </c>
      <c r="AP87" s="186"/>
      <c r="AQ87" s="185">
        <f t="shared" si="43"/>
        <v>0</v>
      </c>
      <c r="AR87" s="187">
        <f t="shared" si="44"/>
        <v>0</v>
      </c>
      <c r="AS87" s="185">
        <f t="shared" si="44"/>
        <v>0</v>
      </c>
    </row>
    <row r="88" spans="1:45" ht="12.75" customHeight="1" x14ac:dyDescent="0.2">
      <c r="A88" s="190"/>
      <c r="B88" s="186"/>
      <c r="C88" s="185">
        <f t="shared" si="23"/>
        <v>0</v>
      </c>
      <c r="D88" s="186"/>
      <c r="E88" s="185">
        <f t="shared" si="24"/>
        <v>0</v>
      </c>
      <c r="F88" s="186"/>
      <c r="G88" s="185">
        <f t="shared" si="25"/>
        <v>0</v>
      </c>
      <c r="H88" s="186"/>
      <c r="I88" s="185">
        <f t="shared" si="26"/>
        <v>0</v>
      </c>
      <c r="J88" s="186"/>
      <c r="K88" s="185">
        <f t="shared" si="27"/>
        <v>0</v>
      </c>
      <c r="L88" s="186"/>
      <c r="M88" s="185">
        <f t="shared" si="28"/>
        <v>0</v>
      </c>
      <c r="N88" s="186"/>
      <c r="O88" s="185">
        <f t="shared" si="29"/>
        <v>0</v>
      </c>
      <c r="P88" s="186"/>
      <c r="Q88" s="185">
        <f t="shared" si="30"/>
        <v>0</v>
      </c>
      <c r="R88" s="186"/>
      <c r="S88" s="185">
        <f t="shared" si="31"/>
        <v>0</v>
      </c>
      <c r="T88" s="186"/>
      <c r="U88" s="185">
        <f t="shared" si="32"/>
        <v>0</v>
      </c>
      <c r="V88" s="186"/>
      <c r="W88" s="185">
        <f t="shared" si="33"/>
        <v>0</v>
      </c>
      <c r="X88" s="186"/>
      <c r="Y88" s="185">
        <f t="shared" si="34"/>
        <v>0</v>
      </c>
      <c r="Z88" s="186"/>
      <c r="AA88" s="185">
        <f t="shared" si="35"/>
        <v>0</v>
      </c>
      <c r="AB88" s="186"/>
      <c r="AC88" s="185">
        <f t="shared" si="36"/>
        <v>0</v>
      </c>
      <c r="AD88" s="186"/>
      <c r="AE88" s="185">
        <f t="shared" si="37"/>
        <v>0</v>
      </c>
      <c r="AF88" s="186"/>
      <c r="AG88" s="185">
        <f t="shared" si="38"/>
        <v>0</v>
      </c>
      <c r="AH88" s="186"/>
      <c r="AI88" s="185">
        <f t="shared" si="39"/>
        <v>0</v>
      </c>
      <c r="AJ88" s="186"/>
      <c r="AK88" s="185">
        <f t="shared" si="40"/>
        <v>0</v>
      </c>
      <c r="AL88" s="186"/>
      <c r="AM88" s="185">
        <f t="shared" si="41"/>
        <v>0</v>
      </c>
      <c r="AN88" s="186"/>
      <c r="AO88" s="185">
        <f t="shared" si="42"/>
        <v>0</v>
      </c>
      <c r="AP88" s="186"/>
      <c r="AQ88" s="185">
        <f t="shared" si="43"/>
        <v>0</v>
      </c>
      <c r="AR88" s="187">
        <f t="shared" si="44"/>
        <v>0</v>
      </c>
      <c r="AS88" s="185">
        <f t="shared" si="44"/>
        <v>0</v>
      </c>
    </row>
    <row r="89" spans="1:45" ht="12.75" customHeight="1" x14ac:dyDescent="0.2">
      <c r="A89" s="190"/>
      <c r="B89" s="186"/>
      <c r="C89" s="185">
        <f t="shared" si="23"/>
        <v>0</v>
      </c>
      <c r="D89" s="186"/>
      <c r="E89" s="185">
        <f t="shared" si="24"/>
        <v>0</v>
      </c>
      <c r="F89" s="186"/>
      <c r="G89" s="185">
        <f t="shared" si="25"/>
        <v>0</v>
      </c>
      <c r="H89" s="186"/>
      <c r="I89" s="185">
        <f t="shared" si="26"/>
        <v>0</v>
      </c>
      <c r="J89" s="186"/>
      <c r="K89" s="185">
        <f t="shared" si="27"/>
        <v>0</v>
      </c>
      <c r="L89" s="186"/>
      <c r="M89" s="185">
        <f t="shared" si="28"/>
        <v>0</v>
      </c>
      <c r="N89" s="186"/>
      <c r="O89" s="185">
        <f t="shared" si="29"/>
        <v>0</v>
      </c>
      <c r="P89" s="186"/>
      <c r="Q89" s="185">
        <f t="shared" si="30"/>
        <v>0</v>
      </c>
      <c r="R89" s="186"/>
      <c r="S89" s="185">
        <f t="shared" si="31"/>
        <v>0</v>
      </c>
      <c r="T89" s="186"/>
      <c r="U89" s="185">
        <f t="shared" si="32"/>
        <v>0</v>
      </c>
      <c r="V89" s="186"/>
      <c r="W89" s="185">
        <f t="shared" si="33"/>
        <v>0</v>
      </c>
      <c r="X89" s="186"/>
      <c r="Y89" s="185">
        <f t="shared" si="34"/>
        <v>0</v>
      </c>
      <c r="Z89" s="186"/>
      <c r="AA89" s="185">
        <f t="shared" si="35"/>
        <v>0</v>
      </c>
      <c r="AB89" s="186"/>
      <c r="AC89" s="185">
        <f t="shared" si="36"/>
        <v>0</v>
      </c>
      <c r="AD89" s="186"/>
      <c r="AE89" s="185">
        <f t="shared" si="37"/>
        <v>0</v>
      </c>
      <c r="AF89" s="186"/>
      <c r="AG89" s="185">
        <f t="shared" si="38"/>
        <v>0</v>
      </c>
      <c r="AH89" s="186"/>
      <c r="AI89" s="185">
        <f t="shared" si="39"/>
        <v>0</v>
      </c>
      <c r="AJ89" s="186"/>
      <c r="AK89" s="185">
        <f t="shared" si="40"/>
        <v>0</v>
      </c>
      <c r="AL89" s="186"/>
      <c r="AM89" s="185">
        <f t="shared" si="41"/>
        <v>0</v>
      </c>
      <c r="AN89" s="186"/>
      <c r="AO89" s="185">
        <f t="shared" si="42"/>
        <v>0</v>
      </c>
      <c r="AP89" s="186"/>
      <c r="AQ89" s="185">
        <f t="shared" si="43"/>
        <v>0</v>
      </c>
      <c r="AR89" s="187">
        <f t="shared" si="44"/>
        <v>0</v>
      </c>
      <c r="AS89" s="185">
        <f t="shared" si="44"/>
        <v>0</v>
      </c>
    </row>
    <row r="90" spans="1:45" ht="12.75" customHeight="1" x14ac:dyDescent="0.2">
      <c r="A90" s="190"/>
      <c r="B90" s="186"/>
      <c r="C90" s="185">
        <f t="shared" si="23"/>
        <v>0</v>
      </c>
      <c r="D90" s="186"/>
      <c r="E90" s="185">
        <f t="shared" si="24"/>
        <v>0</v>
      </c>
      <c r="F90" s="186"/>
      <c r="G90" s="185">
        <f t="shared" si="25"/>
        <v>0</v>
      </c>
      <c r="H90" s="186"/>
      <c r="I90" s="185">
        <f t="shared" si="26"/>
        <v>0</v>
      </c>
      <c r="J90" s="186"/>
      <c r="K90" s="185">
        <f t="shared" si="27"/>
        <v>0</v>
      </c>
      <c r="L90" s="186"/>
      <c r="M90" s="185">
        <f t="shared" si="28"/>
        <v>0</v>
      </c>
      <c r="N90" s="186"/>
      <c r="O90" s="185">
        <f t="shared" si="29"/>
        <v>0</v>
      </c>
      <c r="P90" s="186"/>
      <c r="Q90" s="185">
        <f t="shared" si="30"/>
        <v>0</v>
      </c>
      <c r="R90" s="186"/>
      <c r="S90" s="185">
        <f t="shared" si="31"/>
        <v>0</v>
      </c>
      <c r="T90" s="186"/>
      <c r="U90" s="185">
        <f t="shared" si="32"/>
        <v>0</v>
      </c>
      <c r="V90" s="186"/>
      <c r="W90" s="185">
        <f t="shared" si="33"/>
        <v>0</v>
      </c>
      <c r="X90" s="186"/>
      <c r="Y90" s="185">
        <f t="shared" si="34"/>
        <v>0</v>
      </c>
      <c r="Z90" s="186"/>
      <c r="AA90" s="185">
        <f t="shared" si="35"/>
        <v>0</v>
      </c>
      <c r="AB90" s="186"/>
      <c r="AC90" s="185">
        <f t="shared" si="36"/>
        <v>0</v>
      </c>
      <c r="AD90" s="186"/>
      <c r="AE90" s="185">
        <f t="shared" si="37"/>
        <v>0</v>
      </c>
      <c r="AF90" s="186"/>
      <c r="AG90" s="185">
        <f t="shared" si="38"/>
        <v>0</v>
      </c>
      <c r="AH90" s="186"/>
      <c r="AI90" s="185">
        <f t="shared" si="39"/>
        <v>0</v>
      </c>
      <c r="AJ90" s="186"/>
      <c r="AK90" s="185">
        <f t="shared" si="40"/>
        <v>0</v>
      </c>
      <c r="AL90" s="186"/>
      <c r="AM90" s="185">
        <f t="shared" si="41"/>
        <v>0</v>
      </c>
      <c r="AN90" s="186"/>
      <c r="AO90" s="185">
        <f t="shared" si="42"/>
        <v>0</v>
      </c>
      <c r="AP90" s="186"/>
      <c r="AQ90" s="185">
        <f t="shared" si="43"/>
        <v>0</v>
      </c>
      <c r="AR90" s="187">
        <f t="shared" si="44"/>
        <v>0</v>
      </c>
      <c r="AS90" s="185">
        <f t="shared" si="44"/>
        <v>0</v>
      </c>
    </row>
    <row r="91" spans="1:45" ht="12.75" customHeight="1" x14ac:dyDescent="0.2">
      <c r="A91" s="190"/>
      <c r="B91" s="189"/>
      <c r="C91" s="185">
        <f t="shared" si="23"/>
        <v>0</v>
      </c>
      <c r="D91" s="189"/>
      <c r="E91" s="185">
        <f t="shared" si="24"/>
        <v>0</v>
      </c>
      <c r="F91" s="189"/>
      <c r="G91" s="185">
        <f t="shared" si="25"/>
        <v>0</v>
      </c>
      <c r="H91" s="189"/>
      <c r="I91" s="185">
        <f t="shared" si="26"/>
        <v>0</v>
      </c>
      <c r="J91" s="189"/>
      <c r="K91" s="185">
        <f t="shared" si="27"/>
        <v>0</v>
      </c>
      <c r="L91" s="189"/>
      <c r="M91" s="185">
        <f t="shared" si="28"/>
        <v>0</v>
      </c>
      <c r="N91" s="189"/>
      <c r="O91" s="185">
        <f t="shared" si="29"/>
        <v>0</v>
      </c>
      <c r="P91" s="189"/>
      <c r="Q91" s="185">
        <f t="shared" si="30"/>
        <v>0</v>
      </c>
      <c r="R91" s="189"/>
      <c r="S91" s="185">
        <f t="shared" si="31"/>
        <v>0</v>
      </c>
      <c r="T91" s="189"/>
      <c r="U91" s="185">
        <f t="shared" si="32"/>
        <v>0</v>
      </c>
      <c r="V91" s="189"/>
      <c r="W91" s="185">
        <f t="shared" si="33"/>
        <v>0</v>
      </c>
      <c r="X91" s="189"/>
      <c r="Y91" s="185">
        <f t="shared" si="34"/>
        <v>0</v>
      </c>
      <c r="Z91" s="189"/>
      <c r="AA91" s="185">
        <f t="shared" si="35"/>
        <v>0</v>
      </c>
      <c r="AB91" s="189"/>
      <c r="AC91" s="185">
        <f t="shared" si="36"/>
        <v>0</v>
      </c>
      <c r="AD91" s="189"/>
      <c r="AE91" s="185">
        <f t="shared" si="37"/>
        <v>0</v>
      </c>
      <c r="AF91" s="189"/>
      <c r="AG91" s="185">
        <f t="shared" si="38"/>
        <v>0</v>
      </c>
      <c r="AH91" s="189"/>
      <c r="AI91" s="185">
        <f t="shared" si="39"/>
        <v>0</v>
      </c>
      <c r="AJ91" s="189"/>
      <c r="AK91" s="185">
        <f t="shared" si="40"/>
        <v>0</v>
      </c>
      <c r="AL91" s="189"/>
      <c r="AM91" s="185">
        <f t="shared" si="41"/>
        <v>0</v>
      </c>
      <c r="AN91" s="189"/>
      <c r="AO91" s="185">
        <f t="shared" si="42"/>
        <v>0</v>
      </c>
      <c r="AP91" s="189"/>
      <c r="AQ91" s="185">
        <f t="shared" si="43"/>
        <v>0</v>
      </c>
      <c r="AR91" s="187">
        <f t="shared" si="44"/>
        <v>0</v>
      </c>
      <c r="AS91" s="185">
        <f t="shared" si="44"/>
        <v>0</v>
      </c>
    </row>
    <row r="92" spans="1:45" ht="12.75" customHeight="1" x14ac:dyDescent="0.2">
      <c r="A92" s="197" t="s">
        <v>36</v>
      </c>
      <c r="B92" s="187"/>
      <c r="C92" s="184">
        <f t="shared" ref="C92:AQ92" si="45">SUM(C5:C91)</f>
        <v>0</v>
      </c>
      <c r="D92" s="187"/>
      <c r="E92" s="184">
        <f t="shared" si="45"/>
        <v>0</v>
      </c>
      <c r="F92" s="187"/>
      <c r="G92" s="184">
        <f t="shared" si="45"/>
        <v>0</v>
      </c>
      <c r="H92" s="187"/>
      <c r="I92" s="184">
        <f t="shared" si="45"/>
        <v>0</v>
      </c>
      <c r="J92" s="187"/>
      <c r="K92" s="184">
        <f t="shared" si="45"/>
        <v>0</v>
      </c>
      <c r="L92" s="187"/>
      <c r="M92" s="184">
        <f t="shared" si="45"/>
        <v>0</v>
      </c>
      <c r="N92" s="187"/>
      <c r="O92" s="184">
        <f t="shared" si="45"/>
        <v>0</v>
      </c>
      <c r="P92" s="187"/>
      <c r="Q92" s="184">
        <f t="shared" si="45"/>
        <v>0</v>
      </c>
      <c r="R92" s="187"/>
      <c r="S92" s="184">
        <f t="shared" si="45"/>
        <v>0</v>
      </c>
      <c r="T92" s="187"/>
      <c r="U92" s="184">
        <f t="shared" si="45"/>
        <v>0</v>
      </c>
      <c r="V92" s="187"/>
      <c r="W92" s="184">
        <f t="shared" si="45"/>
        <v>0</v>
      </c>
      <c r="X92" s="187"/>
      <c r="Y92" s="184">
        <f t="shared" si="45"/>
        <v>0</v>
      </c>
      <c r="Z92" s="187"/>
      <c r="AA92" s="184">
        <f t="shared" si="45"/>
        <v>0</v>
      </c>
      <c r="AB92" s="187"/>
      <c r="AC92" s="184">
        <f t="shared" si="45"/>
        <v>0</v>
      </c>
      <c r="AD92" s="187"/>
      <c r="AE92" s="184">
        <f t="shared" si="45"/>
        <v>0</v>
      </c>
      <c r="AF92" s="187"/>
      <c r="AG92" s="184">
        <f t="shared" si="45"/>
        <v>0</v>
      </c>
      <c r="AH92" s="187"/>
      <c r="AI92" s="184">
        <f t="shared" si="45"/>
        <v>0</v>
      </c>
      <c r="AJ92" s="187"/>
      <c r="AK92" s="184">
        <f t="shared" si="45"/>
        <v>0</v>
      </c>
      <c r="AL92" s="187"/>
      <c r="AM92" s="184">
        <f t="shared" si="45"/>
        <v>0</v>
      </c>
      <c r="AN92" s="187"/>
      <c r="AO92" s="184">
        <f t="shared" si="45"/>
        <v>0</v>
      </c>
      <c r="AP92" s="187"/>
      <c r="AQ92" s="184">
        <f t="shared" si="45"/>
        <v>0</v>
      </c>
      <c r="AR92" s="187">
        <f t="shared" si="44"/>
        <v>0</v>
      </c>
      <c r="AS92" s="185">
        <f t="shared" si="44"/>
        <v>0</v>
      </c>
    </row>
    <row r="93" spans="1:45" ht="12.75" customHeight="1" x14ac:dyDescent="0.2">
      <c r="A93" s="197" t="s">
        <v>220</v>
      </c>
      <c r="B93" s="198"/>
      <c r="C93" s="184">
        <f>C92*12</f>
        <v>0</v>
      </c>
      <c r="D93" s="198"/>
      <c r="E93" s="184">
        <f>E92*12</f>
        <v>0</v>
      </c>
      <c r="F93" s="198"/>
      <c r="G93" s="184">
        <f>G92*12</f>
        <v>0</v>
      </c>
      <c r="H93" s="198"/>
      <c r="I93" s="184">
        <f>I92*12</f>
        <v>0</v>
      </c>
      <c r="J93" s="198"/>
      <c r="K93" s="184">
        <f>K92*12</f>
        <v>0</v>
      </c>
      <c r="L93" s="198"/>
      <c r="M93" s="184">
        <f>M92*12</f>
        <v>0</v>
      </c>
      <c r="N93" s="198"/>
      <c r="O93" s="184">
        <f>O92*12</f>
        <v>0</v>
      </c>
      <c r="P93" s="198"/>
      <c r="Q93" s="184">
        <f>Q92*12</f>
        <v>0</v>
      </c>
      <c r="R93" s="198"/>
      <c r="S93" s="184">
        <f>S92*12</f>
        <v>0</v>
      </c>
      <c r="T93" s="198"/>
      <c r="U93" s="184">
        <f>U92*12</f>
        <v>0</v>
      </c>
      <c r="V93" s="198"/>
      <c r="W93" s="184">
        <f>W92*12</f>
        <v>0</v>
      </c>
      <c r="X93" s="198"/>
      <c r="Y93" s="184">
        <f>Y92*12</f>
        <v>0</v>
      </c>
      <c r="Z93" s="198"/>
      <c r="AA93" s="184">
        <f>AA92*12</f>
        <v>0</v>
      </c>
      <c r="AB93" s="198"/>
      <c r="AC93" s="184">
        <f>AC92*12</f>
        <v>0</v>
      </c>
      <c r="AD93" s="198"/>
      <c r="AE93" s="184">
        <f>AE92*12</f>
        <v>0</v>
      </c>
      <c r="AF93" s="198"/>
      <c r="AG93" s="184">
        <f>AG92*12</f>
        <v>0</v>
      </c>
      <c r="AH93" s="198"/>
      <c r="AI93" s="184">
        <f>AI92*12</f>
        <v>0</v>
      </c>
      <c r="AJ93" s="198"/>
      <c r="AK93" s="184">
        <f>AK92*12</f>
        <v>0</v>
      </c>
      <c r="AL93" s="198"/>
      <c r="AM93" s="184">
        <f>AM92*12</f>
        <v>0</v>
      </c>
      <c r="AN93" s="198"/>
      <c r="AO93" s="184">
        <f>AO92*12</f>
        <v>0</v>
      </c>
      <c r="AP93" s="199"/>
      <c r="AQ93" s="184">
        <f>AQ92*12</f>
        <v>0</v>
      </c>
      <c r="AR93" s="198"/>
      <c r="AS93" s="185">
        <f>C93+E93+G93+I93+K93+M93+O93+Q93+S93+U93+W93+Y93+AA93+AC93+AE93+AG93+AI93+AK93+AM93+AO93+AQ93</f>
        <v>0</v>
      </c>
    </row>
    <row r="97" spans="3:3" s="178" customFormat="1" ht="12.75" customHeight="1" x14ac:dyDescent="0.2">
      <c r="C97" s="203"/>
    </row>
  </sheetData>
  <mergeCells count="45">
    <mergeCell ref="AJ2:AK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:A4"/>
    <mergeCell ref="AR1:AR4"/>
    <mergeCell ref="L1:M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AS1:AS4"/>
    <mergeCell ref="Z1:AA1"/>
    <mergeCell ref="AB1:AC1"/>
    <mergeCell ref="AD1:AE1"/>
    <mergeCell ref="AF1:AG1"/>
    <mergeCell ref="AL1:AM1"/>
    <mergeCell ref="AN1:AO1"/>
    <mergeCell ref="AP1:AQ1"/>
    <mergeCell ref="AL2:AM2"/>
    <mergeCell ref="AN2:AO2"/>
    <mergeCell ref="AP2:AQ2"/>
    <mergeCell ref="Z2:AA2"/>
    <mergeCell ref="AB2:AC2"/>
    <mergeCell ref="AD2:AE2"/>
    <mergeCell ref="AF2:AG2"/>
    <mergeCell ref="AH2:AI2"/>
  </mergeCells>
  <pageMargins left="0.19685039370078741" right="0.19685039370078741" top="0.39370078740157483" bottom="0.19685039370078741" header="0.11811023622047245" footer="0.11811023622047245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64"/>
  <sheetViews>
    <sheetView showGridLines="0" zoomScaleNormal="100" workbookViewId="0">
      <selection activeCell="D46" sqref="D46"/>
    </sheetView>
  </sheetViews>
  <sheetFormatPr defaultColWidth="9.140625" defaultRowHeight="27" customHeight="1" x14ac:dyDescent="0.25"/>
  <cols>
    <col min="1" max="1" width="1.140625" style="1" customWidth="1"/>
    <col min="2" max="2" width="24.42578125" style="1" customWidth="1"/>
    <col min="3" max="3" width="56" style="122" customWidth="1"/>
    <col min="4" max="4" width="27.28515625" style="133" customWidth="1"/>
    <col min="5" max="5" width="3.7109375" style="109" customWidth="1"/>
    <col min="6" max="6" width="27.28515625" style="133" customWidth="1"/>
    <col min="7" max="7" width="3.7109375" style="109" customWidth="1"/>
    <col min="8" max="8" width="27.28515625" style="133" customWidth="1"/>
    <col min="9" max="9" width="3.7109375" style="109" customWidth="1"/>
    <col min="10" max="10" width="27.28515625" style="133" customWidth="1"/>
    <col min="11" max="11" width="3.7109375" style="109" customWidth="1"/>
    <col min="12" max="12" width="10.28515625" style="54" customWidth="1"/>
    <col min="13" max="13" width="36.42578125" style="134" customWidth="1"/>
    <col min="14" max="14" width="3.7109375" style="122" customWidth="1"/>
    <col min="15" max="24" width="9.140625" style="106"/>
    <col min="25" max="16384" width="9.140625" style="1"/>
  </cols>
  <sheetData>
    <row r="1" spans="2:24" s="112" customFormat="1" ht="27" customHeight="1" x14ac:dyDescent="0.25">
      <c r="B1" s="414" t="s">
        <v>109</v>
      </c>
      <c r="C1" s="414"/>
      <c r="D1" s="108"/>
      <c r="E1" s="109"/>
      <c r="F1" s="108"/>
      <c r="G1" s="109"/>
      <c r="H1" s="108"/>
      <c r="I1" s="109"/>
      <c r="K1" s="109"/>
      <c r="L1" s="53"/>
      <c r="M1" s="110"/>
      <c r="N1" s="111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3" spans="2:24" s="117" customFormat="1" ht="27" customHeight="1" x14ac:dyDescent="0.25">
      <c r="B3" s="113" t="s">
        <v>110</v>
      </c>
      <c r="C3" s="114"/>
      <c r="D3" s="416" t="s">
        <v>108</v>
      </c>
      <c r="E3" s="416"/>
      <c r="F3" s="416"/>
      <c r="G3" s="416"/>
      <c r="H3" s="416"/>
      <c r="I3" s="416"/>
      <c r="J3" s="416"/>
      <c r="K3" s="416"/>
      <c r="L3" s="416"/>
      <c r="M3" s="115" t="s">
        <v>107</v>
      </c>
      <c r="N3" s="11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2:24" ht="27" customHeight="1" x14ac:dyDescent="0.25">
      <c r="B4" s="81" t="s">
        <v>131</v>
      </c>
      <c r="C4" s="417" t="s">
        <v>138</v>
      </c>
      <c r="D4" s="89" t="s">
        <v>68</v>
      </c>
      <c r="E4" s="118" t="s">
        <v>66</v>
      </c>
      <c r="F4" s="89" t="s">
        <v>69</v>
      </c>
      <c r="G4" s="119" t="s">
        <v>67</v>
      </c>
      <c r="H4" s="89" t="s">
        <v>70</v>
      </c>
      <c r="I4" s="119"/>
      <c r="J4" s="89"/>
      <c r="K4" s="120"/>
      <c r="L4" s="59"/>
      <c r="M4" s="121"/>
    </row>
    <row r="5" spans="2:24" ht="27" customHeight="1" x14ac:dyDescent="0.25">
      <c r="B5" s="82"/>
      <c r="C5" s="417"/>
      <c r="D5" s="123" t="s">
        <v>71</v>
      </c>
      <c r="E5" s="124"/>
      <c r="F5" s="123" t="s">
        <v>130</v>
      </c>
      <c r="G5" s="125"/>
      <c r="H5" s="123" t="s">
        <v>72</v>
      </c>
      <c r="I5" s="125"/>
      <c r="J5" s="123"/>
      <c r="K5" s="125"/>
      <c r="L5" s="56"/>
      <c r="M5" s="126"/>
    </row>
    <row r="6" spans="2:24" ht="27" customHeight="1" x14ac:dyDescent="0.25">
      <c r="B6" s="81" t="s">
        <v>132</v>
      </c>
      <c r="C6" s="417" t="s">
        <v>137</v>
      </c>
      <c r="D6" s="89" t="s">
        <v>102</v>
      </c>
      <c r="E6" s="118" t="s">
        <v>66</v>
      </c>
      <c r="F6" s="89" t="s">
        <v>133</v>
      </c>
      <c r="G6" s="119"/>
      <c r="H6" s="89"/>
      <c r="I6" s="119"/>
      <c r="J6" s="89"/>
      <c r="K6" s="120"/>
      <c r="L6" s="59"/>
      <c r="M6" s="285"/>
    </row>
    <row r="7" spans="2:24" ht="27" customHeight="1" x14ac:dyDescent="0.25">
      <c r="B7" s="82"/>
      <c r="C7" s="417"/>
      <c r="D7" s="123" t="s">
        <v>90</v>
      </c>
      <c r="E7" s="124"/>
      <c r="F7" s="123"/>
      <c r="G7" s="125"/>
      <c r="H7" s="123"/>
      <c r="I7" s="125"/>
      <c r="J7" s="123"/>
      <c r="K7" s="125"/>
      <c r="L7" s="56"/>
      <c r="M7" s="286"/>
    </row>
    <row r="8" spans="2:24" ht="27" customHeight="1" x14ac:dyDescent="0.25">
      <c r="B8" s="127" t="s">
        <v>31</v>
      </c>
      <c r="C8" s="417" t="s">
        <v>281</v>
      </c>
      <c r="D8" s="89" t="s">
        <v>97</v>
      </c>
      <c r="E8" s="119" t="s">
        <v>67</v>
      </c>
      <c r="F8" s="89" t="s">
        <v>158</v>
      </c>
      <c r="G8" s="119" t="s">
        <v>67</v>
      </c>
      <c r="H8" s="89" t="s">
        <v>286</v>
      </c>
      <c r="I8" s="119"/>
      <c r="J8" s="89"/>
      <c r="K8" s="119"/>
      <c r="L8" s="292"/>
      <c r="M8" s="285" t="s">
        <v>300</v>
      </c>
    </row>
    <row r="9" spans="2:24" ht="27" customHeight="1" x14ac:dyDescent="0.25">
      <c r="B9" s="128"/>
      <c r="C9" s="417"/>
      <c r="D9" s="129"/>
      <c r="E9" s="125"/>
      <c r="F9" s="123" t="s">
        <v>90</v>
      </c>
      <c r="G9" s="125"/>
      <c r="H9" s="123" t="s">
        <v>284</v>
      </c>
      <c r="I9" s="125"/>
      <c r="J9" s="123"/>
      <c r="K9" s="125"/>
      <c r="L9" s="293"/>
      <c r="M9" s="286" t="s">
        <v>50</v>
      </c>
    </row>
    <row r="10" spans="2:24" ht="27" customHeight="1" x14ac:dyDescent="0.25">
      <c r="B10" s="127" t="s">
        <v>288</v>
      </c>
      <c r="C10" s="417" t="s">
        <v>344</v>
      </c>
      <c r="D10" s="308"/>
      <c r="E10" s="119"/>
      <c r="F10" s="308"/>
      <c r="G10" s="119"/>
      <c r="H10" s="308"/>
      <c r="I10" s="119"/>
      <c r="J10" s="308"/>
      <c r="K10" s="119"/>
      <c r="L10" s="292"/>
      <c r="M10" s="310"/>
    </row>
    <row r="11" spans="2:24" ht="27" customHeight="1" x14ac:dyDescent="0.25">
      <c r="B11" s="128"/>
      <c r="C11" s="417"/>
      <c r="D11" s="129"/>
      <c r="E11" s="125"/>
      <c r="F11" s="309"/>
      <c r="G11" s="125"/>
      <c r="H11" s="309"/>
      <c r="I11" s="125"/>
      <c r="J11" s="309"/>
      <c r="K11" s="125"/>
      <c r="L11" s="293"/>
      <c r="M11" s="311"/>
    </row>
    <row r="12" spans="2:24" ht="27" customHeight="1" x14ac:dyDescent="0.25">
      <c r="B12" s="127" t="s">
        <v>123</v>
      </c>
      <c r="C12" s="417" t="s">
        <v>283</v>
      </c>
      <c r="D12" s="167" t="s">
        <v>97</v>
      </c>
      <c r="E12" s="119" t="s">
        <v>67</v>
      </c>
      <c r="F12" s="167" t="s">
        <v>158</v>
      </c>
      <c r="G12" s="119" t="s">
        <v>67</v>
      </c>
      <c r="H12" s="167" t="s">
        <v>287</v>
      </c>
      <c r="I12" s="119"/>
      <c r="J12" s="167"/>
      <c r="K12" s="119"/>
      <c r="L12" s="292"/>
      <c r="M12" s="285" t="s">
        <v>300</v>
      </c>
    </row>
    <row r="13" spans="2:24" ht="27" customHeight="1" x14ac:dyDescent="0.25">
      <c r="B13" s="128"/>
      <c r="C13" s="418"/>
      <c r="D13" s="129"/>
      <c r="E13" s="125"/>
      <c r="F13" s="168" t="s">
        <v>90</v>
      </c>
      <c r="G13" s="125"/>
      <c r="H13" s="168" t="s">
        <v>285</v>
      </c>
      <c r="I13" s="125"/>
      <c r="J13" s="168"/>
      <c r="K13" s="125"/>
      <c r="L13" s="293"/>
      <c r="M13" s="286" t="s">
        <v>50</v>
      </c>
    </row>
    <row r="14" spans="2:24" ht="27" customHeight="1" x14ac:dyDescent="0.25">
      <c r="B14" s="127" t="s">
        <v>290</v>
      </c>
      <c r="C14" s="417" t="s">
        <v>296</v>
      </c>
      <c r="D14" s="283" t="s">
        <v>297</v>
      </c>
      <c r="E14" s="119" t="s">
        <v>67</v>
      </c>
      <c r="F14" s="283" t="s">
        <v>97</v>
      </c>
      <c r="G14" s="119" t="s">
        <v>67</v>
      </c>
      <c r="H14" s="283" t="s">
        <v>158</v>
      </c>
      <c r="I14" s="119"/>
      <c r="J14" s="283"/>
      <c r="K14" s="119"/>
      <c r="L14" s="58"/>
      <c r="M14" s="151" t="s">
        <v>298</v>
      </c>
    </row>
    <row r="15" spans="2:24" ht="27" customHeight="1" x14ac:dyDescent="0.25">
      <c r="B15" s="128"/>
      <c r="C15" s="418"/>
      <c r="D15" s="129">
        <v>8</v>
      </c>
      <c r="E15" s="125"/>
      <c r="F15" s="129"/>
      <c r="G15" s="125"/>
      <c r="H15" s="284" t="s">
        <v>90</v>
      </c>
      <c r="I15" s="125"/>
      <c r="J15" s="284"/>
      <c r="K15" s="125"/>
      <c r="L15" s="56"/>
      <c r="M15" s="151"/>
    </row>
    <row r="16" spans="2:24" ht="27" customHeight="1" x14ac:dyDescent="0.25">
      <c r="B16" s="91" t="s">
        <v>279</v>
      </c>
      <c r="C16" s="415" t="s">
        <v>280</v>
      </c>
      <c r="D16" s="58" t="s">
        <v>163</v>
      </c>
      <c r="E16" s="119" t="s">
        <v>67</v>
      </c>
      <c r="F16" s="58" t="s">
        <v>159</v>
      </c>
      <c r="G16" s="119" t="s">
        <v>67</v>
      </c>
      <c r="H16" s="155" t="s">
        <v>158</v>
      </c>
      <c r="I16" s="120"/>
      <c r="J16" s="155"/>
      <c r="K16" s="120"/>
      <c r="L16" s="152"/>
      <c r="M16" s="285" t="s">
        <v>161</v>
      </c>
    </row>
    <row r="17" spans="2:14" ht="27" customHeight="1" x14ac:dyDescent="0.25">
      <c r="B17" s="150"/>
      <c r="C17" s="415"/>
      <c r="D17" s="161">
        <v>1</v>
      </c>
      <c r="E17" s="120"/>
      <c r="F17" s="156"/>
      <c r="G17" s="120"/>
      <c r="H17" s="156" t="s">
        <v>90</v>
      </c>
      <c r="I17" s="120"/>
      <c r="J17" s="156"/>
      <c r="K17" s="120"/>
      <c r="L17" s="152"/>
      <c r="M17" s="286"/>
    </row>
    <row r="18" spans="2:14" ht="27" customHeight="1" x14ac:dyDescent="0.25">
      <c r="B18" s="91" t="s">
        <v>29</v>
      </c>
      <c r="C18" s="415" t="s">
        <v>262</v>
      </c>
      <c r="D18" s="419" t="s">
        <v>164</v>
      </c>
      <c r="E18" s="119" t="s">
        <v>67</v>
      </c>
      <c r="F18" s="58" t="s">
        <v>159</v>
      </c>
      <c r="G18" s="119" t="s">
        <v>67</v>
      </c>
      <c r="H18" s="155" t="s">
        <v>158</v>
      </c>
      <c r="I18" s="119" t="s">
        <v>67</v>
      </c>
      <c r="J18" s="155" t="s">
        <v>106</v>
      </c>
      <c r="K18" s="119"/>
      <c r="L18" s="292"/>
      <c r="M18" s="285" t="s">
        <v>301</v>
      </c>
    </row>
    <row r="19" spans="2:14" ht="27" customHeight="1" x14ac:dyDescent="0.25">
      <c r="B19" s="130"/>
      <c r="C19" s="415"/>
      <c r="D19" s="420"/>
      <c r="E19" s="120"/>
      <c r="F19" s="156"/>
      <c r="G19" s="125"/>
      <c r="H19" s="156" t="s">
        <v>90</v>
      </c>
      <c r="I19" s="125"/>
      <c r="J19" s="156" t="s">
        <v>160</v>
      </c>
      <c r="K19" s="125"/>
      <c r="L19" s="293"/>
      <c r="M19" s="286" t="s">
        <v>49</v>
      </c>
    </row>
    <row r="20" spans="2:14" ht="27" customHeight="1" x14ac:dyDescent="0.25">
      <c r="B20" s="91" t="s">
        <v>47</v>
      </c>
      <c r="C20" s="417" t="s">
        <v>274</v>
      </c>
      <c r="D20" s="89" t="s">
        <v>102</v>
      </c>
      <c r="E20" s="119" t="s">
        <v>67</v>
      </c>
      <c r="F20" s="89" t="s">
        <v>104</v>
      </c>
      <c r="G20" s="119"/>
      <c r="H20" s="89"/>
      <c r="I20" s="119"/>
      <c r="J20" s="89"/>
      <c r="K20" s="119"/>
      <c r="L20" s="292"/>
      <c r="M20" s="285" t="s">
        <v>302</v>
      </c>
    </row>
    <row r="21" spans="2:14" ht="27" customHeight="1" x14ac:dyDescent="0.25">
      <c r="B21" s="130"/>
      <c r="C21" s="417"/>
      <c r="D21" s="123" t="s">
        <v>90</v>
      </c>
      <c r="E21" s="125"/>
      <c r="F21" s="123" t="s">
        <v>103</v>
      </c>
      <c r="G21" s="125"/>
      <c r="H21" s="123"/>
      <c r="I21" s="125"/>
      <c r="J21" s="123"/>
      <c r="K21" s="125"/>
      <c r="L21" s="293"/>
      <c r="M21" s="286" t="s">
        <v>275</v>
      </c>
    </row>
    <row r="22" spans="2:14" ht="58.5" customHeight="1" x14ac:dyDescent="0.25">
      <c r="B22" s="91" t="s">
        <v>48</v>
      </c>
      <c r="C22" s="417" t="s">
        <v>277</v>
      </c>
      <c r="D22" s="89" t="s">
        <v>278</v>
      </c>
      <c r="E22" s="119" t="s">
        <v>67</v>
      </c>
      <c r="F22" s="89" t="s">
        <v>105</v>
      </c>
      <c r="G22" s="119"/>
      <c r="H22" s="89"/>
      <c r="I22" s="119"/>
      <c r="J22" s="89"/>
      <c r="K22" s="119"/>
      <c r="L22" s="292"/>
      <c r="M22" s="285" t="s">
        <v>302</v>
      </c>
    </row>
    <row r="23" spans="2:14" ht="27" customHeight="1" x14ac:dyDescent="0.25">
      <c r="B23" s="130"/>
      <c r="C23" s="417"/>
      <c r="D23" s="123" t="s">
        <v>90</v>
      </c>
      <c r="E23" s="125"/>
      <c r="F23" s="123" t="s">
        <v>113</v>
      </c>
      <c r="G23" s="125"/>
      <c r="H23" s="123"/>
      <c r="I23" s="125"/>
      <c r="J23" s="123"/>
      <c r="K23" s="125"/>
      <c r="L23" s="293"/>
      <c r="M23" s="129" t="s">
        <v>276</v>
      </c>
    </row>
    <row r="24" spans="2:14" ht="27" customHeight="1" x14ac:dyDescent="0.25">
      <c r="B24" s="91" t="s">
        <v>45</v>
      </c>
      <c r="C24" s="415" t="s">
        <v>331</v>
      </c>
      <c r="D24" s="424" t="s">
        <v>98</v>
      </c>
      <c r="E24" s="118" t="s">
        <v>66</v>
      </c>
      <c r="F24" s="89" t="s">
        <v>101</v>
      </c>
      <c r="G24" s="119" t="s">
        <v>67</v>
      </c>
      <c r="H24" s="89" t="s">
        <v>100</v>
      </c>
      <c r="I24" s="119"/>
      <c r="J24" s="89"/>
      <c r="K24" s="119"/>
      <c r="L24" s="58"/>
      <c r="M24" s="151" t="s">
        <v>124</v>
      </c>
      <c r="N24" s="1"/>
    </row>
    <row r="25" spans="2:14" ht="27" customHeight="1" x14ac:dyDescent="0.25">
      <c r="B25" s="130"/>
      <c r="C25" s="415"/>
      <c r="D25" s="425"/>
      <c r="E25" s="125"/>
      <c r="F25" s="123" t="s">
        <v>250</v>
      </c>
      <c r="G25" s="125"/>
      <c r="H25" s="123" t="s">
        <v>332</v>
      </c>
      <c r="I25" s="125"/>
      <c r="J25" s="123"/>
      <c r="K25" s="125"/>
      <c r="L25" s="56"/>
      <c r="M25" s="126"/>
      <c r="N25" s="1"/>
    </row>
    <row r="26" spans="2:14" ht="27" customHeight="1" x14ac:dyDescent="0.25">
      <c r="B26" s="81" t="s">
        <v>15</v>
      </c>
      <c r="C26" s="417" t="s">
        <v>153</v>
      </c>
      <c r="D26" s="138" t="s">
        <v>147</v>
      </c>
      <c r="E26" s="118" t="s">
        <v>66</v>
      </c>
      <c r="F26" s="89" t="s">
        <v>78</v>
      </c>
      <c r="G26" s="119" t="s">
        <v>67</v>
      </c>
      <c r="H26" s="89" t="s">
        <v>75</v>
      </c>
      <c r="I26" s="119"/>
      <c r="J26" s="89"/>
      <c r="K26" s="119" t="s">
        <v>76</v>
      </c>
      <c r="L26" s="55">
        <f>(13/12)/12*(1+(1/3))</f>
        <v>0.12037037037037036</v>
      </c>
      <c r="M26" s="121" t="s">
        <v>52</v>
      </c>
    </row>
    <row r="27" spans="2:14" ht="27" customHeight="1" x14ac:dyDescent="0.25">
      <c r="B27" s="82"/>
      <c r="C27" s="417"/>
      <c r="D27" s="139" t="s">
        <v>148</v>
      </c>
      <c r="E27" s="124"/>
      <c r="F27" s="123" t="s">
        <v>73</v>
      </c>
      <c r="G27" s="125"/>
      <c r="H27" s="123" t="s">
        <v>77</v>
      </c>
      <c r="I27" s="125"/>
      <c r="J27" s="291"/>
      <c r="K27" s="125"/>
      <c r="L27" s="56"/>
      <c r="M27" s="126"/>
    </row>
    <row r="28" spans="2:14" ht="27" customHeight="1" x14ac:dyDescent="0.25">
      <c r="B28" s="81" t="s">
        <v>16</v>
      </c>
      <c r="C28" s="417" t="s">
        <v>313</v>
      </c>
      <c r="D28" s="89" t="s">
        <v>82</v>
      </c>
      <c r="E28" s="118" t="s">
        <v>66</v>
      </c>
      <c r="F28" s="89" t="s">
        <v>129</v>
      </c>
      <c r="G28" s="118"/>
      <c r="H28" s="89"/>
      <c r="I28" s="119"/>
      <c r="J28" s="89"/>
      <c r="K28" s="119" t="s">
        <v>76</v>
      </c>
      <c r="L28" s="55">
        <f>5.96/30/12</f>
        <v>1.6555555555555556E-2</v>
      </c>
      <c r="M28" s="422" t="s">
        <v>51</v>
      </c>
    </row>
    <row r="29" spans="2:14" ht="27" customHeight="1" x14ac:dyDescent="0.25">
      <c r="B29" s="82"/>
      <c r="C29" s="417"/>
      <c r="D29" s="123" t="s">
        <v>307</v>
      </c>
      <c r="E29" s="125"/>
      <c r="F29" s="123" t="s">
        <v>128</v>
      </c>
      <c r="G29" s="125"/>
      <c r="H29" s="123"/>
      <c r="I29" s="125"/>
      <c r="J29" s="123"/>
      <c r="K29" s="125"/>
      <c r="L29" s="56"/>
      <c r="M29" s="423"/>
    </row>
    <row r="30" spans="2:14" ht="27" customHeight="1" x14ac:dyDescent="0.25">
      <c r="B30" s="81" t="s">
        <v>17</v>
      </c>
      <c r="C30" s="417" t="s">
        <v>305</v>
      </c>
      <c r="D30" s="89" t="s">
        <v>74</v>
      </c>
      <c r="E30" s="118" t="s">
        <v>66</v>
      </c>
      <c r="F30" s="89" t="s">
        <v>78</v>
      </c>
      <c r="G30" s="119" t="s">
        <v>67</v>
      </c>
      <c r="H30" s="89" t="s">
        <v>306</v>
      </c>
      <c r="I30" s="119" t="s">
        <v>67</v>
      </c>
      <c r="J30" s="89" t="s">
        <v>81</v>
      </c>
      <c r="K30" s="119" t="s">
        <v>76</v>
      </c>
      <c r="L30" s="55">
        <f>4/12*0.5524*0.03</f>
        <v>5.5239999999999994E-3</v>
      </c>
      <c r="M30" s="121" t="s">
        <v>53</v>
      </c>
    </row>
    <row r="31" spans="2:14" ht="27" customHeight="1" x14ac:dyDescent="0.25">
      <c r="B31" s="82"/>
      <c r="C31" s="421"/>
      <c r="D31" s="123" t="s">
        <v>79</v>
      </c>
      <c r="E31" s="124"/>
      <c r="F31" s="123" t="s">
        <v>73</v>
      </c>
      <c r="G31" s="125"/>
      <c r="H31" s="123" t="s">
        <v>304</v>
      </c>
      <c r="I31" s="125"/>
      <c r="J31" s="123" t="s">
        <v>80</v>
      </c>
      <c r="K31" s="125"/>
      <c r="L31" s="56"/>
      <c r="M31" s="126" t="s">
        <v>303</v>
      </c>
    </row>
    <row r="32" spans="2:14" ht="27" customHeight="1" x14ac:dyDescent="0.25">
      <c r="B32" s="81" t="s">
        <v>18</v>
      </c>
      <c r="C32" s="417" t="s">
        <v>308</v>
      </c>
      <c r="D32" s="89" t="s">
        <v>83</v>
      </c>
      <c r="E32" s="118" t="s">
        <v>66</v>
      </c>
      <c r="F32" s="89" t="s">
        <v>129</v>
      </c>
      <c r="G32" s="119" t="s">
        <v>67</v>
      </c>
      <c r="H32" s="89" t="s">
        <v>81</v>
      </c>
      <c r="I32" s="119"/>
      <c r="J32" s="89"/>
      <c r="K32" s="119" t="s">
        <v>76</v>
      </c>
      <c r="L32" s="55">
        <f>5/30/12*0.015</f>
        <v>2.0833333333333332E-4</v>
      </c>
      <c r="M32" s="422" t="s">
        <v>54</v>
      </c>
    </row>
    <row r="33" spans="2:13" ht="27" customHeight="1" x14ac:dyDescent="0.25">
      <c r="B33" s="82"/>
      <c r="C33" s="417"/>
      <c r="D33" s="123">
        <v>5</v>
      </c>
      <c r="E33" s="125"/>
      <c r="F33" s="123" t="s">
        <v>128</v>
      </c>
      <c r="G33" s="125"/>
      <c r="H33" s="123" t="s">
        <v>309</v>
      </c>
      <c r="I33" s="125"/>
      <c r="J33" s="123"/>
      <c r="K33" s="125"/>
      <c r="L33" s="56"/>
      <c r="M33" s="423"/>
    </row>
    <row r="34" spans="2:13" ht="27" customHeight="1" x14ac:dyDescent="0.25">
      <c r="B34" s="81" t="s">
        <v>19</v>
      </c>
      <c r="C34" s="417" t="s">
        <v>314</v>
      </c>
      <c r="D34" s="89" t="s">
        <v>82</v>
      </c>
      <c r="E34" s="118" t="s">
        <v>66</v>
      </c>
      <c r="F34" s="89" t="s">
        <v>129</v>
      </c>
      <c r="G34" s="118"/>
      <c r="H34" s="89"/>
      <c r="I34" s="119"/>
      <c r="J34" s="89"/>
      <c r="K34" s="119" t="s">
        <v>76</v>
      </c>
      <c r="L34" s="55">
        <f>2.96/30/12</f>
        <v>8.2222222222222228E-3</v>
      </c>
      <c r="M34" s="121"/>
    </row>
    <row r="35" spans="2:13" ht="27" customHeight="1" x14ac:dyDescent="0.25">
      <c r="B35" s="82"/>
      <c r="C35" s="417"/>
      <c r="D35" s="123" t="s">
        <v>315</v>
      </c>
      <c r="E35" s="125"/>
      <c r="F35" s="123" t="s">
        <v>128</v>
      </c>
      <c r="G35" s="125"/>
      <c r="H35" s="123"/>
      <c r="I35" s="125"/>
      <c r="J35" s="123"/>
      <c r="K35" s="125"/>
      <c r="L35" s="56"/>
      <c r="M35" s="126"/>
    </row>
    <row r="36" spans="2:13" ht="27" customHeight="1" x14ac:dyDescent="0.25">
      <c r="B36" s="81" t="s">
        <v>40</v>
      </c>
      <c r="C36" s="417" t="s">
        <v>310</v>
      </c>
      <c r="D36" s="287" t="s">
        <v>83</v>
      </c>
      <c r="E36" s="118" t="s">
        <v>66</v>
      </c>
      <c r="F36" s="287" t="s">
        <v>129</v>
      </c>
      <c r="G36" s="119" t="s">
        <v>67</v>
      </c>
      <c r="H36" s="287" t="s">
        <v>81</v>
      </c>
      <c r="I36" s="119"/>
      <c r="J36" s="287"/>
      <c r="K36" s="119" t="s">
        <v>76</v>
      </c>
      <c r="L36" s="55">
        <f>15/30/12*0.0078</f>
        <v>3.2499999999999999E-4</v>
      </c>
      <c r="M36" s="289" t="s">
        <v>55</v>
      </c>
    </row>
    <row r="37" spans="2:13" ht="27" customHeight="1" x14ac:dyDescent="0.25">
      <c r="B37" s="82"/>
      <c r="C37" s="417"/>
      <c r="D37" s="288" t="s">
        <v>84</v>
      </c>
      <c r="E37" s="125"/>
      <c r="F37" s="288" t="s">
        <v>128</v>
      </c>
      <c r="G37" s="125"/>
      <c r="H37" s="288" t="s">
        <v>311</v>
      </c>
      <c r="I37" s="125"/>
      <c r="J37" s="288"/>
      <c r="K37" s="125"/>
      <c r="L37" s="56"/>
      <c r="M37" s="290"/>
    </row>
    <row r="38" spans="2:13" ht="27" customHeight="1" x14ac:dyDescent="0.25">
      <c r="B38" s="81" t="s">
        <v>20</v>
      </c>
      <c r="C38" s="417" t="s">
        <v>136</v>
      </c>
      <c r="D38" s="89" t="s">
        <v>83</v>
      </c>
      <c r="E38" s="118" t="s">
        <v>66</v>
      </c>
      <c r="F38" s="89" t="s">
        <v>129</v>
      </c>
      <c r="G38" s="118"/>
      <c r="H38" s="89"/>
      <c r="I38" s="119"/>
      <c r="J38" s="89"/>
      <c r="K38" s="119" t="s">
        <v>76</v>
      </c>
      <c r="L38" s="55">
        <f>7/30/12</f>
        <v>1.9444444444444445E-2</v>
      </c>
      <c r="M38" s="121"/>
    </row>
    <row r="39" spans="2:13" ht="27" customHeight="1" x14ac:dyDescent="0.25">
      <c r="B39" s="82"/>
      <c r="C39" s="417"/>
      <c r="D39" s="123" t="s">
        <v>86</v>
      </c>
      <c r="E39" s="125"/>
      <c r="F39" s="123" t="s">
        <v>128</v>
      </c>
      <c r="G39" s="125"/>
      <c r="H39" s="123"/>
      <c r="I39" s="125"/>
      <c r="J39" s="123"/>
      <c r="K39" s="125"/>
      <c r="L39" s="56"/>
      <c r="M39" s="126"/>
    </row>
    <row r="40" spans="2:13" ht="27" customHeight="1" x14ac:dyDescent="0.25">
      <c r="B40" s="81" t="s">
        <v>21</v>
      </c>
      <c r="C40" s="417" t="s">
        <v>156</v>
      </c>
      <c r="D40" s="147" t="s">
        <v>147</v>
      </c>
      <c r="E40" s="118" t="s">
        <v>66</v>
      </c>
      <c r="F40" s="89" t="s">
        <v>78</v>
      </c>
      <c r="G40" s="119"/>
      <c r="H40" s="89"/>
      <c r="I40" s="119"/>
      <c r="J40" s="89"/>
      <c r="K40" s="119" t="s">
        <v>76</v>
      </c>
      <c r="L40" s="55">
        <f>(13/12)/12</f>
        <v>9.0277777777777776E-2</v>
      </c>
      <c r="M40" s="422" t="s">
        <v>56</v>
      </c>
    </row>
    <row r="41" spans="2:13" ht="27" customHeight="1" x14ac:dyDescent="0.25">
      <c r="B41" s="82"/>
      <c r="C41" s="417"/>
      <c r="D41" s="148" t="s">
        <v>148</v>
      </c>
      <c r="E41" s="124"/>
      <c r="F41" s="123" t="s">
        <v>73</v>
      </c>
      <c r="G41" s="125"/>
      <c r="H41" s="123"/>
      <c r="I41" s="125"/>
      <c r="J41" s="123"/>
      <c r="K41" s="125"/>
      <c r="L41" s="56"/>
      <c r="M41" s="423"/>
    </row>
    <row r="42" spans="2:13" ht="27" customHeight="1" x14ac:dyDescent="0.25">
      <c r="B42" s="83" t="s">
        <v>43</v>
      </c>
      <c r="C42" s="417" t="s">
        <v>154</v>
      </c>
      <c r="D42" s="138" t="s">
        <v>149</v>
      </c>
      <c r="E42" s="119" t="s">
        <v>67</v>
      </c>
      <c r="F42" s="140" t="s">
        <v>150</v>
      </c>
      <c r="G42" s="119" t="s">
        <v>67</v>
      </c>
      <c r="H42" s="140" t="s">
        <v>112</v>
      </c>
      <c r="I42" s="119"/>
      <c r="J42" s="89"/>
      <c r="K42" s="119" t="s">
        <v>76</v>
      </c>
      <c r="L42" s="57">
        <f>0.08*(1+0.0833+0.1111)*0.5</f>
        <v>4.7775999999999999E-2</v>
      </c>
      <c r="M42" s="121" t="s">
        <v>57</v>
      </c>
    </row>
    <row r="43" spans="2:13" ht="27" customHeight="1" x14ac:dyDescent="0.25">
      <c r="B43" s="84"/>
      <c r="C43" s="417"/>
      <c r="D43" s="123" t="s">
        <v>85</v>
      </c>
      <c r="E43" s="125"/>
      <c r="F43" s="148" t="s">
        <v>312</v>
      </c>
      <c r="G43" s="125"/>
      <c r="H43" s="141" t="s">
        <v>87</v>
      </c>
      <c r="I43" s="125"/>
      <c r="J43" s="123"/>
      <c r="K43" s="125"/>
      <c r="L43" s="56"/>
      <c r="M43" s="126"/>
    </row>
    <row r="44" spans="2:13" ht="27" customHeight="1" x14ac:dyDescent="0.25">
      <c r="B44" s="85" t="s">
        <v>30</v>
      </c>
      <c r="C44" s="417" t="s">
        <v>65</v>
      </c>
      <c r="D44" s="89" t="s">
        <v>88</v>
      </c>
      <c r="E44" s="119" t="s">
        <v>67</v>
      </c>
      <c r="F44" s="89" t="s">
        <v>118</v>
      </c>
      <c r="G44" s="119" t="s">
        <v>91</v>
      </c>
      <c r="H44" s="143" t="s">
        <v>151</v>
      </c>
      <c r="I44" s="146"/>
      <c r="J44" s="145"/>
      <c r="K44" s="119"/>
      <c r="L44" s="58"/>
      <c r="M44" s="121"/>
    </row>
    <row r="45" spans="2:13" ht="27" customHeight="1" x14ac:dyDescent="0.25">
      <c r="B45" s="86"/>
      <c r="C45" s="417"/>
      <c r="D45" s="92" t="s">
        <v>90</v>
      </c>
      <c r="E45" s="125"/>
      <c r="F45" s="123" t="s">
        <v>89</v>
      </c>
      <c r="G45" s="125"/>
      <c r="H45" s="144" t="s">
        <v>92</v>
      </c>
      <c r="I45" s="144"/>
      <c r="J45" s="142"/>
      <c r="K45" s="125"/>
      <c r="L45" s="56"/>
      <c r="M45" s="126"/>
    </row>
    <row r="46" spans="2:13" ht="27" customHeight="1" x14ac:dyDescent="0.25">
      <c r="B46" s="87" t="s">
        <v>44</v>
      </c>
      <c r="C46" s="417" t="s">
        <v>155</v>
      </c>
      <c r="D46" s="89" t="s">
        <v>93</v>
      </c>
      <c r="E46" s="119" t="s">
        <v>67</v>
      </c>
      <c r="F46" s="89" t="s">
        <v>116</v>
      </c>
      <c r="G46" s="118" t="s">
        <v>91</v>
      </c>
      <c r="H46" s="89" t="s">
        <v>117</v>
      </c>
      <c r="I46" s="119"/>
      <c r="J46" s="89"/>
      <c r="K46" s="119"/>
      <c r="L46" s="58"/>
      <c r="M46" s="121"/>
    </row>
    <row r="47" spans="2:13" ht="27" customHeight="1" x14ac:dyDescent="0.25">
      <c r="B47" s="88"/>
      <c r="C47" s="417"/>
      <c r="D47" s="123" t="s">
        <v>90</v>
      </c>
      <c r="E47" s="125"/>
      <c r="F47" s="123" t="s">
        <v>94</v>
      </c>
      <c r="G47" s="125"/>
      <c r="H47" s="131" t="s">
        <v>4</v>
      </c>
      <c r="I47" s="125"/>
      <c r="J47" s="123"/>
      <c r="K47" s="125"/>
      <c r="L47" s="56"/>
      <c r="M47" s="126"/>
    </row>
    <row r="48" spans="2:13" ht="27" customHeight="1" x14ac:dyDescent="0.25">
      <c r="B48" s="85" t="s">
        <v>134</v>
      </c>
      <c r="C48" s="417" t="s">
        <v>96</v>
      </c>
      <c r="D48" s="89" t="s">
        <v>93</v>
      </c>
      <c r="E48" s="119" t="s">
        <v>67</v>
      </c>
      <c r="F48" s="149" t="s">
        <v>157</v>
      </c>
      <c r="G48" s="118" t="s">
        <v>66</v>
      </c>
      <c r="H48" s="89" t="s">
        <v>95</v>
      </c>
      <c r="I48" s="119"/>
      <c r="J48" s="89"/>
      <c r="K48" s="119"/>
      <c r="L48" s="58"/>
      <c r="M48" s="121"/>
    </row>
    <row r="49" spans="2:14" ht="27" customHeight="1" x14ac:dyDescent="0.25">
      <c r="B49" s="86"/>
      <c r="C49" s="417"/>
      <c r="D49" s="123" t="s">
        <v>90</v>
      </c>
      <c r="E49" s="125"/>
      <c r="F49" s="129"/>
      <c r="G49" s="125"/>
      <c r="H49" s="129"/>
      <c r="I49" s="125"/>
      <c r="J49" s="123"/>
      <c r="K49" s="125"/>
      <c r="L49" s="56"/>
      <c r="M49" s="126"/>
    </row>
    <row r="51" spans="2:14" ht="27" customHeight="1" x14ac:dyDescent="0.25">
      <c r="B51" s="52" t="s">
        <v>111</v>
      </c>
      <c r="C51" s="132"/>
      <c r="N51" s="1"/>
    </row>
    <row r="52" spans="2:14" ht="27" customHeight="1" x14ac:dyDescent="0.25">
      <c r="B52" s="91" t="s">
        <v>39</v>
      </c>
      <c r="C52" s="417" t="s">
        <v>135</v>
      </c>
      <c r="N52" s="1"/>
    </row>
    <row r="53" spans="2:14" ht="27" customHeight="1" x14ac:dyDescent="0.25">
      <c r="B53" s="130"/>
      <c r="C53" s="417"/>
      <c r="N53" s="1"/>
    </row>
    <row r="64" spans="2:14" ht="27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mergeCells count="31">
    <mergeCell ref="C28:C29"/>
    <mergeCell ref="M40:M41"/>
    <mergeCell ref="C22:C23"/>
    <mergeCell ref="C40:C41"/>
    <mergeCell ref="C26:C27"/>
    <mergeCell ref="C34:C35"/>
    <mergeCell ref="D24:D25"/>
    <mergeCell ref="M28:M29"/>
    <mergeCell ref="M32:M33"/>
    <mergeCell ref="C52:C53"/>
    <mergeCell ref="C38:C39"/>
    <mergeCell ref="C44:C45"/>
    <mergeCell ref="C46:C47"/>
    <mergeCell ref="C30:C31"/>
    <mergeCell ref="C48:C49"/>
    <mergeCell ref="C32:C33"/>
    <mergeCell ref="C36:C37"/>
    <mergeCell ref="C42:C43"/>
    <mergeCell ref="B1:C1"/>
    <mergeCell ref="C24:C25"/>
    <mergeCell ref="D3:L3"/>
    <mergeCell ref="C4:C5"/>
    <mergeCell ref="C8:C9"/>
    <mergeCell ref="C20:C21"/>
    <mergeCell ref="C6:C7"/>
    <mergeCell ref="C10:C11"/>
    <mergeCell ref="C14:C15"/>
    <mergeCell ref="D18:D19"/>
    <mergeCell ref="C12:C13"/>
    <mergeCell ref="C16:C17"/>
    <mergeCell ref="C18:C19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86"/>
  <sheetViews>
    <sheetView showGridLines="0" workbookViewId="0">
      <selection activeCell="G2" sqref="G2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Gerais'!G6</f>
        <v>Analista Desenvolvedor Sênior - Java / Framework / Jcompany / Jaguar e banco de dados Oracle</v>
      </c>
      <c r="C6" s="93"/>
      <c r="D6" s="94"/>
      <c r="E6" s="157">
        <f>'Condições Gerais'!G17</f>
        <v>264</v>
      </c>
      <c r="F6" s="158">
        <f>'Condições Gerais'!G18</f>
        <v>27.232689393939395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Gerais'!G9</f>
        <v>7189.43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Gerais'!G10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Gerais'!G12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Gerais'!G20</f>
        <v>22</v>
      </c>
      <c r="F12" s="4">
        <f>'Condições Gerais'!G21</f>
        <v>898.67875000000004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Gerais'!G24</f>
        <v>8</v>
      </c>
      <c r="F13" s="4">
        <f>'Condições Gerais'!G25</f>
        <v>435.72303030303033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Gerais'!G28</f>
        <v>0</v>
      </c>
      <c r="F14" s="4">
        <f>'Condições Gerais'!G29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Gerais'!G30</f>
        <v>0</v>
      </c>
      <c r="F15" s="4">
        <f>'Condições Gerais'!G31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Gerais'!G26</f>
        <v>24</v>
      </c>
      <c r="F16" s="4">
        <f>'Condições Gerais'!G27</f>
        <v>653.58454545454549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496.99658143939394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9674.412907196971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1934.8825814393942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145.11619360795456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96.744129071969709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19.348825814393944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241.86032267992428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773.95303257575767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193.48825814393942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58.046477443181828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3463.4398207765153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1164.5126647551908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160.16528035248319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53.441456899356062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2.0155026889993688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79.545172792508438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3.1441841948390152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188.11358430660778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873.38449856639318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2524.3223445563781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462.20475105424248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462.20475105424248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903.70739935118354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903.70739935118354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7353.6743157383189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431.36579999999998</v>
      </c>
      <c r="F46" s="23">
        <f>IF(('Condições Gerais'!G33-E46)&lt;0,0,'Condições Gerais'!G33-E46)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Gerais'!G37*'Condições Gerais'!G36</f>
        <v>27.576999999999998</v>
      </c>
      <c r="F47" s="23">
        <f>'Condições Gerais'!G37-E47</f>
        <v>523.96299999999997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Gerais'!G41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Gerais'!G23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Gerais'!G43</f>
        <v>912.6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Gerais'!G45</f>
        <v>255.16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Gerais'!G47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Gerais'!G49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Gerais'!G51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Gerais'!G53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Gerais'!G55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1691.7230000000002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9674.412907196971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7353.6743157383189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1691.7230000000002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18719.810222935292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137">
        <f>'Condições Gerais'!B38</f>
        <v>0</v>
      </c>
      <c r="F66" s="70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66"/>
      <c r="F69" s="70">
        <f>F63+F66</f>
        <v>18719.810222935292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360.20626084948384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1659.1318681551982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1091.5341237863147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3110.8722527909968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21830.682475726291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Gerais'!G14</f>
        <v>2</v>
      </c>
      <c r="F83" s="70">
        <f>F79*E83</f>
        <v>43661.364951452582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523936.37941743096</v>
      </c>
    </row>
  </sheetData>
  <mergeCells count="6">
    <mergeCell ref="B1:F1"/>
    <mergeCell ref="B30:B38"/>
    <mergeCell ref="B39:B40"/>
    <mergeCell ref="B41:B42"/>
    <mergeCell ref="B3:F3"/>
    <mergeCell ref="B21:B29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86"/>
  <sheetViews>
    <sheetView showGridLines="0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Gerais'!H6</f>
        <v>Analista Desenvolvedor PLENO - BIRT (Business Intelligence Reporting Tool) e banco de dados Oracle</v>
      </c>
      <c r="C6" s="93"/>
      <c r="D6" s="94"/>
      <c r="E6" s="157">
        <f>'Condições Gerais'!H17</f>
        <v>264</v>
      </c>
      <c r="F6" s="158">
        <f>'Condições Gerais'!H18</f>
        <v>21.107727272727271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Gerais'!H9</f>
        <v>5572.44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Gerais'!H10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Gerais'!H12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Gerais'!H20</f>
        <v>22</v>
      </c>
      <c r="F12" s="4">
        <f>'Condições Gerais'!H21</f>
        <v>696.55499999999984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Gerais'!H24</f>
        <v>8</v>
      </c>
      <c r="F13" s="4">
        <f>'Condições Gerais'!H25</f>
        <v>337.72363636363633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Gerais'!H28</f>
        <v>0</v>
      </c>
      <c r="F14" s="4">
        <f>'Condições Gerais'!H29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Gerais'!H30</f>
        <v>0</v>
      </c>
      <c r="F15" s="4">
        <f>'Condições Gerais'!H31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Gerais'!H26</f>
        <v>24</v>
      </c>
      <c r="F16" s="4">
        <f>'Condições Gerais'!H27</f>
        <v>506.58545454545447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385.21602272727262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7498.520113636363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1499.7040227272728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112.47780170454544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74.985201136363628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14.997040227272727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187.4630028409091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599.88160909090902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149.97040227272726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44.991120681818181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2684.4702006818184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902.59964330808066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124.14216632575757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41.421825107727265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1.5621916903409088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61.65449871212121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2.4370190369318179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145.80455776515151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676.94973248106055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1956.5716344271714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358.24929694909088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358.24929694909088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700.45264512492759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700.45264512492759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5699.7437771830082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334.34639999999996</v>
      </c>
      <c r="F46" s="23">
        <f>IF(('Condições Gerais'!H33-E46)&lt;0,0,'Condições Gerais'!H33-E46)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Gerais'!H37*'Condições Gerais'!H36</f>
        <v>27.576999999999998</v>
      </c>
      <c r="F47" s="23">
        <f>'Condições Gerais'!H37-E47</f>
        <v>523.96299999999997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Gerais'!H41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Gerais'!H23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Gerais'!H43</f>
        <v>912.6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Gerais'!H45</f>
        <v>255.16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Gerais'!H47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Gerais'!H49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Gerais'!H51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Gerais'!H53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Gerais'!H55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1691.7230000000002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7498.520113636363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5699.7437771830082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1691.7230000000002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14889.986890819371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14889.986890819371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286.51286728690337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1319.6956311396762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868.22080996031332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2474.4293083868929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17364.416199206265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Gerais'!H14</f>
        <v>1</v>
      </c>
      <c r="F83" s="70">
        <f>F79*E83</f>
        <v>17364.416199206265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208372.99439047519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86"/>
  <sheetViews>
    <sheetView showGridLines="0" topLeftCell="A33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Gerais'!I6</f>
        <v>Analista de Requisitos PLENO</v>
      </c>
      <c r="C6" s="93"/>
      <c r="D6" s="94"/>
      <c r="E6" s="157">
        <f>'Condições Gerais'!I17</f>
        <v>264</v>
      </c>
      <c r="F6" s="158">
        <f>'Condições Gerais'!I18</f>
        <v>19.756174242424244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Gerais'!I9</f>
        <v>5215.63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Gerais'!I10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Gerais'!I12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Gerais'!I20</f>
        <v>22</v>
      </c>
      <c r="F12" s="4">
        <f>'Condições Gerais'!I21</f>
        <v>651.95375000000001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Gerais'!I24</f>
        <v>8</v>
      </c>
      <c r="F13" s="4">
        <f>'Condições Gerais'!I25</f>
        <v>316.0987878787879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Gerais'!I28</f>
        <v>0</v>
      </c>
      <c r="F14" s="4">
        <f>'Condições Gerais'!I29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Gerais'!I30</f>
        <v>0</v>
      </c>
      <c r="F15" s="4">
        <f>'Condições Gerais'!I31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Gerais'!I26</f>
        <v>24</v>
      </c>
      <c r="F16" s="4">
        <f>'Condições Gerais'!I27</f>
        <v>474.14818181818185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360.55017992424246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7018.3808996212119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1403.6761799242424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105.27571349431817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70.183808996212122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14.036761799242424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175.4595224905303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561.47047196969697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140.36761799242424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42.110285397727274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2512.5803620643937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844.80510828773845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116.19319489372896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38.769536089507568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1.4621626874210858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57.706687396885528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2.2809737923768938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136.46851749263467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633.60383121580389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1831.2900118560972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335.31016586030302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335.31016586030302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655.60182424448294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655.60182424448294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5334.7823640252773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312.93779999999998</v>
      </c>
      <c r="F46" s="23">
        <f>IF(('Condições Gerais'!I33-E46)&lt;0,0,'Condições Gerais'!I33-E46)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Gerais'!I37*'Condições Gerais'!I36</f>
        <v>27.576999999999998</v>
      </c>
      <c r="F47" s="23">
        <f>'Condições Gerais'!I37-E47</f>
        <v>523.96299999999997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Gerais'!I41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Gerais'!I23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Gerais'!I43</f>
        <v>912.6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Gerais'!I45</f>
        <v>255.16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Gerais'!I47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Gerais'!I49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Gerais'!I51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Gerais'!I53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Gerais'!I55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1691.7230000000002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7018.3808996212119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5334.7823640252773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1691.7230000000002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14044.886263646489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14044.886263646489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270.25145580194413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1244.7945842998638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818.94380546043681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2333.9898455622451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16378.876109208735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Gerais'!I14</f>
        <v>1</v>
      </c>
      <c r="F83" s="70">
        <f>F79*E83</f>
        <v>16378.876109208735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196546.51331050482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showGridLines="0" topLeftCell="A22" workbookViewId="0">
      <selection activeCell="E47" sqref="E47"/>
    </sheetView>
  </sheetViews>
  <sheetFormatPr defaultColWidth="9.140625" defaultRowHeight="12.75" customHeight="1" x14ac:dyDescent="0.25"/>
  <cols>
    <col min="1" max="1" width="2.140625" style="60" customWidth="1"/>
    <col min="2" max="2" width="10.28515625" style="60" customWidth="1"/>
    <col min="3" max="3" width="5.140625" style="60" customWidth="1"/>
    <col min="4" max="4" width="39.7109375" style="60" customWidth="1"/>
    <col min="5" max="5" width="14.7109375" style="60" customWidth="1"/>
    <col min="6" max="6" width="16.140625" style="61" customWidth="1"/>
    <col min="7" max="7" width="14.7109375" style="60" customWidth="1"/>
    <col min="8" max="8" width="9.140625" style="60"/>
    <col min="9" max="9" width="10.28515625" style="60" bestFit="1" customWidth="1"/>
    <col min="10" max="16384" width="9.140625" style="60"/>
  </cols>
  <sheetData>
    <row r="1" spans="2:7" ht="12.75" customHeight="1" x14ac:dyDescent="0.25">
      <c r="B1" s="426" t="str">
        <f>'Condições Gerais'!A1</f>
        <v>PREFEITURA DE BELO HORIZONTE</v>
      </c>
      <c r="C1" s="426"/>
      <c r="D1" s="426"/>
      <c r="E1" s="426"/>
      <c r="F1" s="426"/>
    </row>
    <row r="3" spans="2:7" ht="12.75" customHeight="1" x14ac:dyDescent="0.25">
      <c r="B3" s="426" t="s">
        <v>0</v>
      </c>
      <c r="C3" s="426"/>
      <c r="D3" s="426"/>
      <c r="E3" s="426"/>
      <c r="F3" s="426"/>
    </row>
    <row r="5" spans="2:7" ht="12.75" customHeight="1" x14ac:dyDescent="0.25">
      <c r="B5" s="67" t="s">
        <v>139</v>
      </c>
      <c r="C5" s="68"/>
      <c r="D5" s="69"/>
      <c r="E5" s="70" t="s">
        <v>42</v>
      </c>
      <c r="F5" s="70" t="s">
        <v>61</v>
      </c>
    </row>
    <row r="6" spans="2:7" ht="12.75" customHeight="1" x14ac:dyDescent="0.25">
      <c r="B6" s="160" t="str">
        <f>'Condições Gerais'!J6</f>
        <v xml:space="preserve">Analista Sistemas PLENO - Atendimento e apoio aos usuários dos Sistemas </v>
      </c>
      <c r="C6" s="93"/>
      <c r="D6" s="94"/>
      <c r="E6" s="157">
        <f>'Condições Gerais'!J17</f>
        <v>264</v>
      </c>
      <c r="F6" s="158">
        <f>'Condições Gerais'!J18</f>
        <v>20.653484848484851</v>
      </c>
    </row>
    <row r="8" spans="2:7" ht="12.75" customHeight="1" x14ac:dyDescent="0.25">
      <c r="B8" s="275" t="s">
        <v>63</v>
      </c>
      <c r="C8" s="46"/>
      <c r="D8" s="46"/>
      <c r="E8" s="163" t="s">
        <v>165</v>
      </c>
      <c r="F8" s="95" t="s">
        <v>58</v>
      </c>
    </row>
    <row r="9" spans="2:7" ht="12.75" customHeight="1" x14ac:dyDescent="0.25">
      <c r="B9" s="96"/>
      <c r="C9" s="3">
        <v>1</v>
      </c>
      <c r="D9" s="40" t="s">
        <v>28</v>
      </c>
      <c r="E9" s="44"/>
      <c r="F9" s="4">
        <f>'Condições Gerais'!J9</f>
        <v>5452.52</v>
      </c>
    </row>
    <row r="10" spans="2:7" ht="12.75" customHeight="1" x14ac:dyDescent="0.25">
      <c r="B10" s="97"/>
      <c r="C10" s="3">
        <v>2</v>
      </c>
      <c r="D10" s="40" t="s">
        <v>47</v>
      </c>
      <c r="E10" s="44"/>
      <c r="F10" s="4">
        <f>'Condições Gerais'!J10</f>
        <v>0</v>
      </c>
    </row>
    <row r="11" spans="2:7" ht="12.75" customHeight="1" x14ac:dyDescent="0.25">
      <c r="B11" s="97"/>
      <c r="C11" s="3">
        <v>3</v>
      </c>
      <c r="D11" s="40" t="s">
        <v>48</v>
      </c>
      <c r="E11" s="44"/>
      <c r="F11" s="4">
        <f>'Condições Gerais'!J12</f>
        <v>0</v>
      </c>
    </row>
    <row r="12" spans="2:7" ht="12.75" customHeight="1" x14ac:dyDescent="0.25">
      <c r="B12" s="97"/>
      <c r="C12" s="3">
        <v>4</v>
      </c>
      <c r="D12" s="40" t="s">
        <v>31</v>
      </c>
      <c r="E12" s="162">
        <f>'Condições Gerais'!J20</f>
        <v>22</v>
      </c>
      <c r="F12" s="4">
        <f>'Condições Gerais'!J21</f>
        <v>681.56500000000005</v>
      </c>
      <c r="G12" s="98"/>
    </row>
    <row r="13" spans="2:7" ht="12.75" customHeight="1" x14ac:dyDescent="0.25">
      <c r="B13" s="97"/>
      <c r="C13" s="3">
        <v>5</v>
      </c>
      <c r="D13" s="40" t="s">
        <v>123</v>
      </c>
      <c r="E13" s="162">
        <f>'Condições Gerais'!J24</f>
        <v>8</v>
      </c>
      <c r="F13" s="4">
        <f>'Condições Gerais'!J25</f>
        <v>330.45575757575762</v>
      </c>
    </row>
    <row r="14" spans="2:7" ht="12.75" customHeight="1" x14ac:dyDescent="0.25">
      <c r="B14" s="97"/>
      <c r="C14" s="3">
        <v>6</v>
      </c>
      <c r="D14" s="40" t="s">
        <v>279</v>
      </c>
      <c r="E14" s="162">
        <f>'Condições Gerais'!J28</f>
        <v>0</v>
      </c>
      <c r="F14" s="4">
        <f>'Condições Gerais'!J29</f>
        <v>0</v>
      </c>
    </row>
    <row r="15" spans="2:7" ht="12.75" customHeight="1" x14ac:dyDescent="0.25">
      <c r="B15" s="97"/>
      <c r="C15" s="3">
        <v>7</v>
      </c>
      <c r="D15" s="40" t="s">
        <v>29</v>
      </c>
      <c r="E15" s="162">
        <f>'Condições Gerais'!J30</f>
        <v>0</v>
      </c>
      <c r="F15" s="4">
        <f>'Condições Gerais'!J31</f>
        <v>0</v>
      </c>
    </row>
    <row r="16" spans="2:7" ht="12.75" customHeight="1" x14ac:dyDescent="0.25">
      <c r="B16" s="97"/>
      <c r="C16" s="3">
        <v>8</v>
      </c>
      <c r="D16" s="277" t="s">
        <v>290</v>
      </c>
      <c r="E16" s="162">
        <f>'Condições Gerais'!J26</f>
        <v>24</v>
      </c>
      <c r="F16" s="4">
        <f>'Condições Gerais'!J27</f>
        <v>495.68363636363642</v>
      </c>
    </row>
    <row r="17" spans="2:6" ht="12.75" customHeight="1" x14ac:dyDescent="0.25">
      <c r="B17" s="99"/>
      <c r="C17" s="22">
        <v>9</v>
      </c>
      <c r="D17" s="40" t="s">
        <v>46</v>
      </c>
      <c r="E17" s="44"/>
      <c r="F17" s="4">
        <f>(F12+F13+F14+F15+F16)/24*6</f>
        <v>376.92609848484852</v>
      </c>
    </row>
    <row r="18" spans="2:6" ht="12.75" customHeight="1" x14ac:dyDescent="0.25">
      <c r="B18" s="276" t="s">
        <v>114</v>
      </c>
      <c r="C18" s="46"/>
      <c r="D18" s="46"/>
      <c r="E18" s="47"/>
      <c r="F18" s="32">
        <f>SUM(F9:F17)</f>
        <v>7337.1504924242436</v>
      </c>
    </row>
    <row r="20" spans="2:6" ht="12.75" customHeight="1" x14ac:dyDescent="0.25">
      <c r="B20" s="45" t="s">
        <v>62</v>
      </c>
      <c r="C20" s="46"/>
      <c r="D20" s="47"/>
      <c r="E20" s="100" t="s">
        <v>4</v>
      </c>
      <c r="F20" s="95" t="s">
        <v>58</v>
      </c>
    </row>
    <row r="21" spans="2:6" ht="12.75" customHeight="1" x14ac:dyDescent="0.25">
      <c r="B21" s="430" t="s">
        <v>3</v>
      </c>
      <c r="C21" s="5">
        <v>1</v>
      </c>
      <c r="D21" s="36" t="str">
        <f>'Condições Gerais'!A23</f>
        <v>INSS</v>
      </c>
      <c r="E21" s="6">
        <f>'Condições Gerais'!B23</f>
        <v>0.2</v>
      </c>
      <c r="F21" s="7">
        <f>E21*$F$18</f>
        <v>1467.4300984848487</v>
      </c>
    </row>
    <row r="22" spans="2:6" ht="12.75" customHeight="1" x14ac:dyDescent="0.25">
      <c r="B22" s="431"/>
      <c r="C22" s="5">
        <v>2</v>
      </c>
      <c r="D22" s="36" t="str">
        <f>'Condições Gerais'!A24</f>
        <v>SESI ou SESC</v>
      </c>
      <c r="E22" s="6">
        <f>'Condições Gerais'!B24</f>
        <v>1.4999999999999999E-2</v>
      </c>
      <c r="F22" s="7">
        <f t="shared" ref="F22:F28" si="0">E22*$F$18</f>
        <v>110.05725738636364</v>
      </c>
    </row>
    <row r="23" spans="2:6" ht="12.75" customHeight="1" x14ac:dyDescent="0.25">
      <c r="B23" s="431"/>
      <c r="C23" s="5">
        <v>3</v>
      </c>
      <c r="D23" s="36" t="str">
        <f>'Condições Gerais'!A25</f>
        <v>SENAI ou SENAC</v>
      </c>
      <c r="E23" s="6">
        <f>'Condições Gerais'!B25</f>
        <v>0.01</v>
      </c>
      <c r="F23" s="7">
        <f t="shared" si="0"/>
        <v>73.371504924242444</v>
      </c>
    </row>
    <row r="24" spans="2:6" ht="12.75" customHeight="1" x14ac:dyDescent="0.25">
      <c r="B24" s="431"/>
      <c r="C24" s="5">
        <v>4</v>
      </c>
      <c r="D24" s="36" t="str">
        <f>'Condições Gerais'!A26</f>
        <v>INCRA</v>
      </c>
      <c r="E24" s="6">
        <f>'Condições Gerais'!B26</f>
        <v>2E-3</v>
      </c>
      <c r="F24" s="7">
        <f t="shared" si="0"/>
        <v>14.674300984848488</v>
      </c>
    </row>
    <row r="25" spans="2:6" ht="12.75" customHeight="1" x14ac:dyDescent="0.25">
      <c r="B25" s="431"/>
      <c r="C25" s="5">
        <v>5</v>
      </c>
      <c r="D25" s="36" t="str">
        <f>'Condições Gerais'!A27</f>
        <v>Salário educação</v>
      </c>
      <c r="E25" s="6">
        <f>'Condições Gerais'!B27</f>
        <v>2.5000000000000001E-2</v>
      </c>
      <c r="F25" s="7">
        <f t="shared" si="0"/>
        <v>183.42876231060609</v>
      </c>
    </row>
    <row r="26" spans="2:6" ht="12.75" customHeight="1" x14ac:dyDescent="0.25">
      <c r="B26" s="431"/>
      <c r="C26" s="5">
        <v>6</v>
      </c>
      <c r="D26" s="36" t="str">
        <f>'Condições Gerais'!A28</f>
        <v>FGTS</v>
      </c>
      <c r="E26" s="6">
        <f>'Condições Gerais'!B28</f>
        <v>0.08</v>
      </c>
      <c r="F26" s="7">
        <f t="shared" si="0"/>
        <v>586.97203939393955</v>
      </c>
    </row>
    <row r="27" spans="2:6" ht="12.75" customHeight="1" x14ac:dyDescent="0.25">
      <c r="B27" s="431"/>
      <c r="C27" s="5">
        <v>7</v>
      </c>
      <c r="D27" s="36" t="str">
        <f>'Condições Gerais'!A29</f>
        <v>Seguro acidente do trabalho</v>
      </c>
      <c r="E27" s="6">
        <f>'Condições Gerais'!B29</f>
        <v>0.02</v>
      </c>
      <c r="F27" s="7">
        <f t="shared" si="0"/>
        <v>146.74300984848489</v>
      </c>
    </row>
    <row r="28" spans="2:6" ht="12.75" customHeight="1" x14ac:dyDescent="0.25">
      <c r="B28" s="431"/>
      <c r="C28" s="5">
        <v>8</v>
      </c>
      <c r="D28" s="36" t="str">
        <f>'Condições Gerais'!A30</f>
        <v>SEBRAE</v>
      </c>
      <c r="E28" s="6">
        <f>'Condições Gerais'!B30</f>
        <v>6.0000000000000001E-3</v>
      </c>
      <c r="F28" s="7">
        <f t="shared" si="0"/>
        <v>44.022902954545465</v>
      </c>
    </row>
    <row r="29" spans="2:6" ht="12.75" customHeight="1" x14ac:dyDescent="0.25">
      <c r="B29" s="432"/>
      <c r="C29" s="8" t="s">
        <v>13</v>
      </c>
      <c r="D29" s="8"/>
      <c r="E29" s="9">
        <f>SUM(E21:E28)</f>
        <v>0.3580000000000001</v>
      </c>
      <c r="F29" s="10">
        <f>SUM(F21:F28)</f>
        <v>2626.6998762878789</v>
      </c>
    </row>
    <row r="30" spans="2:6" ht="12.75" customHeight="1" x14ac:dyDescent="0.25">
      <c r="B30" s="427" t="s">
        <v>14</v>
      </c>
      <c r="C30" s="164">
        <v>9</v>
      </c>
      <c r="D30" s="36" t="str">
        <f>'Condições Gerais'!A12</f>
        <v xml:space="preserve">Férias </v>
      </c>
      <c r="E30" s="6">
        <f>'Condições Gerais'!B12</f>
        <v>0.12037037037037036</v>
      </c>
      <c r="F30" s="7">
        <f>E30*$F$18</f>
        <v>883.17552223625148</v>
      </c>
    </row>
    <row r="31" spans="2:6" ht="12.75" customHeight="1" x14ac:dyDescent="0.25">
      <c r="B31" s="427"/>
      <c r="C31" s="164">
        <v>10</v>
      </c>
      <c r="D31" s="36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121.47060259680137</v>
      </c>
    </row>
    <row r="32" spans="2:6" ht="12.75" customHeight="1" x14ac:dyDescent="0.25">
      <c r="B32" s="427"/>
      <c r="C32" s="164">
        <v>11</v>
      </c>
      <c r="D32" s="36" t="str">
        <f>'Condições Gerais'!A14</f>
        <v>Licença maternidade</v>
      </c>
      <c r="E32" s="6">
        <f>'Condições Gerais'!B14</f>
        <v>5.5239999999999994E-3</v>
      </c>
      <c r="F32" s="7">
        <f t="shared" si="1"/>
        <v>40.530419320151516</v>
      </c>
    </row>
    <row r="33" spans="2:10" ht="12.75" customHeight="1" x14ac:dyDescent="0.25">
      <c r="B33" s="427"/>
      <c r="C33" s="164">
        <v>12</v>
      </c>
      <c r="D33" s="36" t="str">
        <f>'Condições Gerais'!A15</f>
        <v>Licença paternidade</v>
      </c>
      <c r="E33" s="6">
        <f>'Condições Gerais'!B15</f>
        <v>2.0833333333333332E-4</v>
      </c>
      <c r="F33" s="7">
        <f t="shared" si="1"/>
        <v>1.5285730192550506</v>
      </c>
    </row>
    <row r="34" spans="2:10" ht="12.75" customHeight="1" x14ac:dyDescent="0.25">
      <c r="B34" s="427"/>
      <c r="C34" s="164">
        <v>13</v>
      </c>
      <c r="D34" s="36" t="str">
        <f>'Condições Gerais'!A16</f>
        <v>Faltas legais</v>
      </c>
      <c r="E34" s="6">
        <f>'Condições Gerais'!B16</f>
        <v>8.2222222222222228E-3</v>
      </c>
      <c r="F34" s="7">
        <f t="shared" si="1"/>
        <v>60.327681826599338</v>
      </c>
    </row>
    <row r="35" spans="2:10" ht="12.75" customHeight="1" x14ac:dyDescent="0.25">
      <c r="B35" s="427"/>
      <c r="C35" s="164">
        <v>14</v>
      </c>
      <c r="D35" s="36" t="str">
        <f>'Condições Gerais'!A17</f>
        <v>Acidente de trabalho</v>
      </c>
      <c r="E35" s="6">
        <f>'Condições Gerais'!B17</f>
        <v>3.2499999999999999E-4</v>
      </c>
      <c r="F35" s="7">
        <f t="shared" si="1"/>
        <v>2.3845739100378789</v>
      </c>
    </row>
    <row r="36" spans="2:10" ht="12.75" customHeight="1" x14ac:dyDescent="0.25">
      <c r="B36" s="427"/>
      <c r="C36" s="164">
        <v>15</v>
      </c>
      <c r="D36" s="36" t="str">
        <f>'Condições Gerais'!A18</f>
        <v>Aviso Prévio</v>
      </c>
      <c r="E36" s="6">
        <f>'Condições Gerais'!B18</f>
        <v>1.9444444444444445E-2</v>
      </c>
      <c r="F36" s="7">
        <f t="shared" si="1"/>
        <v>142.66681513047141</v>
      </c>
    </row>
    <row r="37" spans="2:10" ht="12.75" customHeight="1" x14ac:dyDescent="0.25">
      <c r="B37" s="427"/>
      <c r="C37" s="164">
        <v>16</v>
      </c>
      <c r="D37" s="36" t="str">
        <f>'Condições Gerais'!A19</f>
        <v>13º Salário</v>
      </c>
      <c r="E37" s="6">
        <f>'Condições Gerais'!B19</f>
        <v>9.0277777777777776E-2</v>
      </c>
      <c r="F37" s="7">
        <f t="shared" si="1"/>
        <v>662.38164167718867</v>
      </c>
    </row>
    <row r="38" spans="2:10" ht="12.75" customHeight="1" x14ac:dyDescent="0.25">
      <c r="B38" s="427"/>
      <c r="C38" s="11" t="s">
        <v>22</v>
      </c>
      <c r="D38" s="11"/>
      <c r="E38" s="12">
        <f>SUM(E30:E37)</f>
        <v>0.26092770370370372</v>
      </c>
      <c r="F38" s="13">
        <f>SUM(F30:F37)</f>
        <v>1914.4658297167566</v>
      </c>
    </row>
    <row r="39" spans="2:10" ht="12.75" customHeight="1" x14ac:dyDescent="0.25">
      <c r="B39" s="428" t="s">
        <v>23</v>
      </c>
      <c r="C39" s="165">
        <v>17</v>
      </c>
      <c r="D39" s="37" t="str">
        <f>'Condições Gerais'!A20</f>
        <v>Indenizações  - rescisões s/ justa causa</v>
      </c>
      <c r="E39" s="14">
        <f>'Condições Gerais'!B20</f>
        <v>4.7775999999999999E-2</v>
      </c>
      <c r="F39" s="7">
        <f t="shared" si="1"/>
        <v>350.53970192606067</v>
      </c>
    </row>
    <row r="40" spans="2:10" ht="12.75" customHeight="1" x14ac:dyDescent="0.25">
      <c r="B40" s="428"/>
      <c r="C40" s="15" t="s">
        <v>24</v>
      </c>
      <c r="D40" s="15"/>
      <c r="E40" s="16">
        <f>SUM(E39)</f>
        <v>4.7775999999999999E-2</v>
      </c>
      <c r="F40" s="17">
        <f>SUM(F39)</f>
        <v>350.53970192606067</v>
      </c>
    </row>
    <row r="41" spans="2:10" s="1" customFormat="1" ht="25.5" customHeight="1" x14ac:dyDescent="0.25">
      <c r="B41" s="429" t="s">
        <v>33</v>
      </c>
      <c r="C41" s="33">
        <v>18</v>
      </c>
      <c r="D41" s="18" t="s">
        <v>37</v>
      </c>
      <c r="E41" s="34">
        <f>E29*E38</f>
        <v>9.341211792592595E-2</v>
      </c>
      <c r="F41" s="35">
        <f t="shared" si="1"/>
        <v>685.37876703859911</v>
      </c>
      <c r="G41" s="60"/>
      <c r="H41" s="60"/>
      <c r="I41" s="60"/>
      <c r="J41" s="60"/>
    </row>
    <row r="42" spans="2:10" ht="12.75" customHeight="1" x14ac:dyDescent="0.25">
      <c r="B42" s="429"/>
      <c r="C42" s="19" t="s">
        <v>25</v>
      </c>
      <c r="D42" s="19"/>
      <c r="E42" s="20">
        <f>SUM(E41)</f>
        <v>9.341211792592595E-2</v>
      </c>
      <c r="F42" s="21">
        <f>SUM(F41)</f>
        <v>685.37876703859911</v>
      </c>
    </row>
    <row r="43" spans="2:10" ht="12.75" customHeight="1" x14ac:dyDescent="0.25">
      <c r="B43" s="48" t="s">
        <v>115</v>
      </c>
      <c r="C43" s="49"/>
      <c r="D43" s="50"/>
      <c r="E43" s="20">
        <f>E29+E38+E40+E42</f>
        <v>0.76011582162962976</v>
      </c>
      <c r="F43" s="21">
        <f>F29+F38+F40+F42</f>
        <v>5577.0841749692954</v>
      </c>
    </row>
    <row r="45" spans="2:10" ht="25.5" customHeight="1" x14ac:dyDescent="0.25">
      <c r="B45" s="101" t="s">
        <v>143</v>
      </c>
      <c r="C45" s="102"/>
      <c r="D45" s="102"/>
      <c r="E45" s="103" t="s">
        <v>119</v>
      </c>
      <c r="F45" s="95" t="s">
        <v>58</v>
      </c>
    </row>
    <row r="46" spans="2:10" ht="12.75" customHeight="1" x14ac:dyDescent="0.25">
      <c r="B46" s="96"/>
      <c r="C46" s="22">
        <v>1</v>
      </c>
      <c r="D46" s="51" t="s">
        <v>141</v>
      </c>
      <c r="E46" s="63">
        <f>(F9*0.06)</f>
        <v>327.15120000000002</v>
      </c>
      <c r="F46" s="23">
        <f>IF(('Condições Gerais'!J33-E46)&lt;0,0,'Condições Gerais'!J33-E46)</f>
        <v>0</v>
      </c>
      <c r="G46" s="169"/>
    </row>
    <row r="47" spans="2:10" ht="12.75" customHeight="1" x14ac:dyDescent="0.25">
      <c r="B47" s="97"/>
      <c r="C47" s="22">
        <v>2</v>
      </c>
      <c r="D47" s="64" t="s">
        <v>125</v>
      </c>
      <c r="E47" s="63">
        <f>'Condições Gerais'!J37*'Condições Gerais'!J36</f>
        <v>27.576999999999998</v>
      </c>
      <c r="F47" s="23">
        <f>'Condições Gerais'!J37-E47</f>
        <v>523.96299999999997</v>
      </c>
    </row>
    <row r="48" spans="2:10" ht="12.75" customHeight="1" x14ac:dyDescent="0.25">
      <c r="B48" s="97"/>
      <c r="C48" s="22">
        <v>3</v>
      </c>
      <c r="D48" s="65" t="s">
        <v>134</v>
      </c>
      <c r="E48" s="153" t="s">
        <v>41</v>
      </c>
      <c r="F48" s="23">
        <f>'Condições Gerais'!J41</f>
        <v>0</v>
      </c>
    </row>
    <row r="49" spans="2:6" ht="12.75" customHeight="1" x14ac:dyDescent="0.25">
      <c r="B49" s="97"/>
      <c r="C49" s="22">
        <v>4</v>
      </c>
      <c r="D49" s="64" t="str">
        <f>'Condições Gerais'!D22</f>
        <v>INTRAJORNADA (indenizatória)</v>
      </c>
      <c r="E49" s="153" t="s">
        <v>41</v>
      </c>
      <c r="F49" s="23">
        <f>'Condições Gerais'!J23</f>
        <v>0</v>
      </c>
    </row>
    <row r="50" spans="2:6" ht="12.75" customHeight="1" x14ac:dyDescent="0.25">
      <c r="B50" s="97"/>
      <c r="C50" s="22">
        <v>5</v>
      </c>
      <c r="D50" s="64" t="str">
        <f>'Condições Gerais'!D42</f>
        <v>PARTICIPAÇAO LUCROS E RESULT.</v>
      </c>
      <c r="E50" s="153" t="s">
        <v>41</v>
      </c>
      <c r="F50" s="23">
        <f>'Condições Gerais'!J43</f>
        <v>912.6</v>
      </c>
    </row>
    <row r="51" spans="2:6" ht="12.75" customHeight="1" x14ac:dyDescent="0.25">
      <c r="B51" s="97"/>
      <c r="C51" s="22">
        <v>6</v>
      </c>
      <c r="D51" s="64" t="str">
        <f>'Condições Gerais'!D44</f>
        <v xml:space="preserve">ASSISTENCIA FILHOS </v>
      </c>
      <c r="E51" s="153" t="s">
        <v>41</v>
      </c>
      <c r="F51" s="23">
        <f>'Condições Gerais'!J45</f>
        <v>255.16</v>
      </c>
    </row>
    <row r="52" spans="2:6" ht="12.75" customHeight="1" x14ac:dyDescent="0.25">
      <c r="B52" s="97"/>
      <c r="C52" s="22">
        <v>7</v>
      </c>
      <c r="D52" s="64" t="str">
        <f>'Condições Gerais'!D46</f>
        <v>Outros custos ou benefícios da CCT</v>
      </c>
      <c r="E52" s="153" t="s">
        <v>41</v>
      </c>
      <c r="F52" s="23">
        <f>'Condições Gerais'!J47</f>
        <v>0</v>
      </c>
    </row>
    <row r="53" spans="2:6" ht="12.75" customHeight="1" x14ac:dyDescent="0.25">
      <c r="B53" s="98"/>
      <c r="C53" s="22">
        <v>8</v>
      </c>
      <c r="D53" s="64" t="str">
        <f>'Condições Gerais'!D48</f>
        <v>Outros custos ou benefícios da CCT</v>
      </c>
      <c r="E53" s="153" t="s">
        <v>41</v>
      </c>
      <c r="F53" s="23">
        <f>'Condições Gerais'!J49</f>
        <v>0</v>
      </c>
    </row>
    <row r="54" spans="2:6" ht="12.75" customHeight="1" x14ac:dyDescent="0.25">
      <c r="B54" s="98"/>
      <c r="C54" s="22">
        <v>9</v>
      </c>
      <c r="D54" s="64" t="str">
        <f>'Condições Gerais'!D50</f>
        <v>Outros custos ou benefícios da CCT</v>
      </c>
      <c r="E54" s="153" t="s">
        <v>41</v>
      </c>
      <c r="F54" s="23">
        <f>'Condições Gerais'!J51</f>
        <v>0</v>
      </c>
    </row>
    <row r="55" spans="2:6" ht="12.75" customHeight="1" x14ac:dyDescent="0.25">
      <c r="B55" s="98"/>
      <c r="C55" s="22">
        <v>10</v>
      </c>
      <c r="D55" s="64" t="str">
        <f>'Condições Gerais'!D52</f>
        <v>Outros custos ou benefícios da CCT</v>
      </c>
      <c r="E55" s="153" t="s">
        <v>41</v>
      </c>
      <c r="F55" s="23">
        <f>'Condições Gerais'!J53</f>
        <v>0</v>
      </c>
    </row>
    <row r="56" spans="2:6" ht="12.75" customHeight="1" x14ac:dyDescent="0.25">
      <c r="B56" s="98"/>
      <c r="C56" s="22">
        <v>11</v>
      </c>
      <c r="D56" s="64" t="str">
        <f>'Condições Gerais'!D54</f>
        <v>Outros custos ou benefícios da CCT</v>
      </c>
      <c r="E56" s="153" t="s">
        <v>41</v>
      </c>
      <c r="F56" s="23">
        <f>'Condições Gerais'!J55</f>
        <v>0</v>
      </c>
    </row>
    <row r="57" spans="2:6" ht="12.75" customHeight="1" x14ac:dyDescent="0.25">
      <c r="B57" s="48" t="s">
        <v>144</v>
      </c>
      <c r="C57" s="49"/>
      <c r="D57" s="49"/>
      <c r="E57" s="50"/>
      <c r="F57" s="30">
        <f>SUM(F46:F56)</f>
        <v>1691.7230000000002</v>
      </c>
    </row>
    <row r="59" spans="2:6" ht="12.75" customHeight="1" x14ac:dyDescent="0.25">
      <c r="B59" s="45" t="s">
        <v>146</v>
      </c>
      <c r="C59" s="46"/>
      <c r="D59" s="46"/>
      <c r="E59" s="104"/>
      <c r="F59" s="95" t="s">
        <v>58</v>
      </c>
    </row>
    <row r="60" spans="2:6" ht="12.75" customHeight="1" x14ac:dyDescent="0.25">
      <c r="B60" s="40" t="s">
        <v>114</v>
      </c>
      <c r="C60" s="41"/>
      <c r="D60" s="41"/>
      <c r="E60" s="104"/>
      <c r="F60" s="38">
        <f>F18</f>
        <v>7337.1504924242436</v>
      </c>
    </row>
    <row r="61" spans="2:6" ht="12.75" customHeight="1" x14ac:dyDescent="0.25">
      <c r="B61" s="42" t="s">
        <v>115</v>
      </c>
      <c r="C61" s="43"/>
      <c r="D61" s="43"/>
      <c r="E61" s="104"/>
      <c r="F61" s="39">
        <f>F43</f>
        <v>5577.0841749692954</v>
      </c>
    </row>
    <row r="62" spans="2:6" ht="12.75" customHeight="1" x14ac:dyDescent="0.25">
      <c r="B62" s="42" t="s">
        <v>144</v>
      </c>
      <c r="C62" s="43"/>
      <c r="D62" s="43"/>
      <c r="E62" s="104"/>
      <c r="F62" s="39">
        <f>F57</f>
        <v>1691.7230000000002</v>
      </c>
    </row>
    <row r="63" spans="2:6" ht="12.75" customHeight="1" x14ac:dyDescent="0.25">
      <c r="B63" s="67" t="s">
        <v>64</v>
      </c>
      <c r="C63" s="90"/>
      <c r="D63" s="90"/>
      <c r="E63" s="66"/>
      <c r="F63" s="62">
        <f>SUM(F60:F62)</f>
        <v>14605.957667393539</v>
      </c>
    </row>
    <row r="65" spans="2:6" ht="12.75" customHeight="1" x14ac:dyDescent="0.25">
      <c r="B65" s="67" t="s">
        <v>329</v>
      </c>
      <c r="C65" s="68"/>
      <c r="D65" s="68"/>
      <c r="E65" s="105" t="s">
        <v>4</v>
      </c>
      <c r="F65" s="95" t="s">
        <v>58</v>
      </c>
    </row>
    <row r="66" spans="2:6" ht="12.75" customHeight="1" x14ac:dyDescent="0.25">
      <c r="B66" s="67" t="s">
        <v>330</v>
      </c>
      <c r="C66" s="90"/>
      <c r="D66" s="90"/>
      <c r="E66" s="296">
        <f>'Condições Gerais'!B38</f>
        <v>0</v>
      </c>
      <c r="F66" s="297">
        <f>E66*F63</f>
        <v>0</v>
      </c>
    </row>
    <row r="68" spans="2:6" ht="12.75" customHeight="1" x14ac:dyDescent="0.25">
      <c r="B68" s="67" t="s">
        <v>316</v>
      </c>
      <c r="C68" s="68"/>
      <c r="D68" s="68"/>
      <c r="E68" s="298"/>
      <c r="F68" s="95" t="s">
        <v>58</v>
      </c>
    </row>
    <row r="69" spans="2:6" ht="12.75" customHeight="1" x14ac:dyDescent="0.25">
      <c r="B69" s="67" t="s">
        <v>317</v>
      </c>
      <c r="C69" s="90"/>
      <c r="D69" s="90"/>
      <c r="E69" s="299"/>
      <c r="F69" s="297">
        <f>F63+F66</f>
        <v>14605.957667393539</v>
      </c>
    </row>
    <row r="71" spans="2:6" ht="12.75" customHeight="1" x14ac:dyDescent="0.25">
      <c r="B71" s="45" t="s">
        <v>318</v>
      </c>
      <c r="C71" s="46"/>
      <c r="D71" s="47"/>
      <c r="E71" s="105" t="s">
        <v>4</v>
      </c>
      <c r="F71" s="95" t="s">
        <v>38</v>
      </c>
    </row>
    <row r="72" spans="2:6" ht="12.75" customHeight="1" x14ac:dyDescent="0.25">
      <c r="B72" s="28"/>
      <c r="C72" s="3">
        <v>1</v>
      </c>
      <c r="D72" s="24" t="str">
        <f>'Condições Gerais'!A33</f>
        <v>PIS</v>
      </c>
      <c r="E72" s="25">
        <f>'Condições Gerais'!B33</f>
        <v>1.6500000000000001E-2</v>
      </c>
      <c r="F72" s="26">
        <f>E72*F$79</f>
        <v>281.04758193818475</v>
      </c>
    </row>
    <row r="73" spans="2:6" ht="12.75" customHeight="1" x14ac:dyDescent="0.25">
      <c r="B73" s="29"/>
      <c r="C73" s="3">
        <v>2</v>
      </c>
      <c r="D73" s="24" t="str">
        <f>'Condições Gerais'!A34</f>
        <v>COFINS</v>
      </c>
      <c r="E73" s="25">
        <f>'Condições Gerais'!B34</f>
        <v>7.5999999999999998E-2</v>
      </c>
      <c r="F73" s="26">
        <f>E73*F$79</f>
        <v>1294.5221955940631</v>
      </c>
    </row>
    <row r="74" spans="2:6" ht="12.75" customHeight="1" x14ac:dyDescent="0.25">
      <c r="B74" s="29"/>
      <c r="C74" s="3">
        <v>3</v>
      </c>
      <c r="D74" s="24" t="str">
        <f>'Condições Gerais'!A35</f>
        <v>ISS</v>
      </c>
      <c r="E74" s="25">
        <f>'Condições Gerais'!B35</f>
        <v>0.05</v>
      </c>
      <c r="F74" s="26">
        <f>E74*F$79</f>
        <v>851.65933920662053</v>
      </c>
    </row>
    <row r="75" spans="2:6" ht="12.75" customHeight="1" x14ac:dyDescent="0.25">
      <c r="B75" s="48" t="s">
        <v>34</v>
      </c>
      <c r="C75" s="49"/>
      <c r="D75" s="50"/>
      <c r="E75" s="27">
        <f>SUM(E72:E74)</f>
        <v>0.14250000000000002</v>
      </c>
      <c r="F75" s="31">
        <f>E75*F$79</f>
        <v>2427.2291167388685</v>
      </c>
    </row>
    <row r="77" spans="2:6" ht="12.75" customHeight="1" x14ac:dyDescent="0.25">
      <c r="B77" s="45" t="s">
        <v>319</v>
      </c>
      <c r="C77" s="46"/>
      <c r="D77" s="47"/>
      <c r="E77" s="105" t="s">
        <v>4</v>
      </c>
      <c r="F77" s="95" t="s">
        <v>38</v>
      </c>
    </row>
    <row r="78" spans="2:6" s="106" customFormat="1" ht="12.75" customHeight="1" x14ac:dyDescent="0.25">
      <c r="B78" s="71" t="s">
        <v>320</v>
      </c>
      <c r="C78" s="72"/>
      <c r="D78" s="73"/>
      <c r="E78" s="74">
        <f>1-E75</f>
        <v>0.85749999999999993</v>
      </c>
      <c r="F78" s="154" t="s">
        <v>41</v>
      </c>
    </row>
    <row r="79" spans="2:6" s="106" customFormat="1" ht="12.75" customHeight="1" x14ac:dyDescent="0.25">
      <c r="B79" s="71" t="s">
        <v>126</v>
      </c>
      <c r="C79" s="72"/>
      <c r="D79" s="73"/>
      <c r="E79" s="74">
        <v>1</v>
      </c>
      <c r="F79" s="75">
        <f>F69/E78</f>
        <v>17033.186784132409</v>
      </c>
    </row>
    <row r="80" spans="2:6" s="106" customFormat="1" ht="12.75" customHeight="1" x14ac:dyDescent="0.25">
      <c r="B80" s="76" t="s">
        <v>321</v>
      </c>
      <c r="C80" s="77"/>
      <c r="D80" s="78"/>
      <c r="E80" s="79"/>
      <c r="F80" s="80"/>
    </row>
    <row r="82" spans="2:6" s="106" customFormat="1" ht="25.5" customHeight="1" x14ac:dyDescent="0.25">
      <c r="B82" s="71" t="s">
        <v>324</v>
      </c>
      <c r="C82" s="72"/>
      <c r="D82" s="73"/>
      <c r="E82" s="2" t="s">
        <v>60</v>
      </c>
      <c r="F82" s="70" t="s">
        <v>36</v>
      </c>
    </row>
    <row r="83" spans="2:6" ht="12.75" customHeight="1" x14ac:dyDescent="0.25">
      <c r="B83" s="76"/>
      <c r="C83" s="77"/>
      <c r="D83" s="78"/>
      <c r="E83" s="159">
        <f>'Condições Gerais'!J14</f>
        <v>1</v>
      </c>
      <c r="F83" s="70">
        <f>F79*E83</f>
        <v>17033.186784132409</v>
      </c>
    </row>
    <row r="85" spans="2:6" s="106" customFormat="1" ht="25.5" customHeight="1" x14ac:dyDescent="0.25">
      <c r="B85" s="71" t="s">
        <v>322</v>
      </c>
      <c r="C85" s="72"/>
      <c r="D85" s="73"/>
      <c r="E85" s="2" t="s">
        <v>35</v>
      </c>
      <c r="F85" s="70" t="s">
        <v>59</v>
      </c>
    </row>
    <row r="86" spans="2:6" ht="12.75" customHeight="1" x14ac:dyDescent="0.25">
      <c r="B86" s="76"/>
      <c r="C86" s="77"/>
      <c r="D86" s="78"/>
      <c r="E86" s="107">
        <f>'Condições Gerais'!B8</f>
        <v>12</v>
      </c>
      <c r="F86" s="70">
        <f>F83*E86</f>
        <v>204398.2414095889</v>
      </c>
    </row>
  </sheetData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4</vt:i4>
      </vt:variant>
    </vt:vector>
  </HeadingPairs>
  <TitlesOfParts>
    <vt:vector size="45" baseType="lpstr">
      <vt:lpstr>Proposta Empresa</vt:lpstr>
      <vt:lpstr>Equip Mat</vt:lpstr>
      <vt:lpstr>Condições Gerais</vt:lpstr>
      <vt:lpstr>horas extras</vt:lpstr>
      <vt:lpstr>Ajuda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Dotação</vt:lpstr>
      <vt:lpstr>'Proposta Empresa'!Area_de_impressao</vt:lpstr>
      <vt:lpstr>Ajuda!Titulos_de_impressao</vt:lpstr>
      <vt:lpstr>'Condições Gerais'!Titulos_de_impressao</vt:lpstr>
      <vt:lpstr>Dotação!Titulos_de_impressao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IVANISE MARIA DE ALMEIDA GOMES PR048159</cp:lastModifiedBy>
  <cp:lastPrinted>2020-02-19T13:23:51Z</cp:lastPrinted>
  <dcterms:created xsi:type="dcterms:W3CDTF">2009-08-13T13:41:27Z</dcterms:created>
  <dcterms:modified xsi:type="dcterms:W3CDTF">2022-08-31T19:50:54Z</dcterms:modified>
</cp:coreProperties>
</file>