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b003542\Desktop\07 - Julho\QUADRO CUSTO SEM TERCEIROS\"/>
    </mc:Choice>
  </mc:AlternateContent>
  <xr:revisionPtr revIDLastSave="0" documentId="13_ncr:1_{661BD263-74DD-4CCC-A571-AFF7EC2C65E4}" xr6:coauthVersionLast="36" xr6:coauthVersionMax="36" xr10:uidLastSave="{00000000-0000-0000-0000-000000000000}"/>
  <bookViews>
    <workbookView xWindow="-120" yWindow="-120" windowWidth="20730" windowHeight="11160" tabRatio="869" xr2:uid="{00000000-000D-0000-FFFF-FFFF00000000}"/>
  </bookViews>
  <sheets>
    <sheet name="Quadro Geral" sheetId="37" r:id="rId1"/>
    <sheet name="Adm. Direta Por Área Atuação" sheetId="2" r:id="rId2"/>
    <sheet name="Adm. Indireta" sheetId="43" r:id="rId3"/>
    <sheet name="Contratos Adm e Municipalizados" sheetId="44" r:id="rId4"/>
    <sheet name="Estagiários" sheetId="45" r:id="rId5"/>
    <sheet name="Quadro Geral PBH Por Atuação" sheetId="46" r:id="rId6"/>
    <sheet name="Adm. Direta Por Vínculo" sheetId="3" r:id="rId7"/>
    <sheet name="Adm. Indireta Por Vínculo" sheetId="48" r:id="rId8"/>
    <sheet name="PBH Por Vínculo" sheetId="47" r:id="rId9"/>
    <sheet name="Adm. Direta - Educação" sheetId="40" r:id="rId10"/>
    <sheet name="Adm. Direta - Saúde" sheetId="42" r:id="rId11"/>
    <sheet name="acidentes2" sheetId="31" state="hidden" r:id="rId12"/>
  </sheets>
  <externalReferences>
    <externalReference r:id="rId13"/>
  </externalReferences>
  <definedNames>
    <definedName name="MES_ANO_REFERENCIA">[1]INFORMAÇÕES!$D$1</definedName>
    <definedName name="SegmentaçãodeDados_sexo">#N/A</definedName>
    <definedName name="SegmentaçãodeDados_sexo1">#N/A</definedName>
  </definedNames>
  <calcPr calcId="191029"/>
</workbook>
</file>

<file path=xl/calcChain.xml><?xml version="1.0" encoding="utf-8"?>
<calcChain xmlns="http://schemas.openxmlformats.org/spreadsheetml/2006/main">
  <c r="A2" i="42" l="1"/>
  <c r="A2" i="40"/>
  <c r="A2" i="47"/>
  <c r="A2" i="48"/>
  <c r="A2" i="3"/>
  <c r="A2" i="46"/>
  <c r="A2" i="45"/>
  <c r="A2" i="44"/>
  <c r="A2" i="43"/>
  <c r="A2" i="37"/>
  <c r="A2" i="2"/>
  <c r="B1" i="31" l="1"/>
</calcChain>
</file>

<file path=xl/sharedStrings.xml><?xml version="1.0" encoding="utf-8"?>
<sst xmlns="http://schemas.openxmlformats.org/spreadsheetml/2006/main" count="243" uniqueCount="82">
  <si>
    <t>EFETIVO ESTATUTÁRIO</t>
  </si>
  <si>
    <t>RECRUTAMENTO AMPLO</t>
  </si>
  <si>
    <t>EFETIVO CELETISTA</t>
  </si>
  <si>
    <t>Vínculo</t>
  </si>
  <si>
    <t>Encargos + Benefícios</t>
  </si>
  <si>
    <t>Custo Total</t>
  </si>
  <si>
    <t>Remuneração</t>
  </si>
  <si>
    <t>Quadro Geral</t>
  </si>
  <si>
    <t>Encargos + Benefìcios</t>
  </si>
  <si>
    <t>HOB</t>
  </si>
  <si>
    <t>PRODABEL</t>
  </si>
  <si>
    <t>SLU</t>
  </si>
  <si>
    <t>SUDECAP</t>
  </si>
  <si>
    <t>URBEL</t>
  </si>
  <si>
    <t>FMC</t>
  </si>
  <si>
    <t>BELOTUR</t>
  </si>
  <si>
    <t>ADMINISTRAÇÃO DIRETA</t>
  </si>
  <si>
    <t>Entidades da Adm Indireta</t>
  </si>
  <si>
    <t>% de Remuneração</t>
  </si>
  <si>
    <t>% de Encargos + Benefícios</t>
  </si>
  <si>
    <t>% de Custo Total</t>
  </si>
  <si>
    <t>PBH</t>
  </si>
  <si>
    <t>Total</t>
  </si>
  <si>
    <t>SMSA</t>
  </si>
  <si>
    <t>Guarda Municipal</t>
  </si>
  <si>
    <t>SMED</t>
  </si>
  <si>
    <t>Obs: na SMSA foram 14 acidentes nas unidades básicas de saúde, 5 em UPA's, 1 no SAMU e 1 no centro de esterilização</t>
  </si>
  <si>
    <t>Fonte: Sistemas ARTERH, DATASUL e RIOSOFT</t>
  </si>
  <si>
    <t xml:space="preserve">Área de Atuação </t>
  </si>
  <si>
    <t>Nº de Pessoas</t>
  </si>
  <si>
    <t>Área de Atuação da Adm Direta</t>
  </si>
  <si>
    <t>Outros Vínculos</t>
  </si>
  <si>
    <t>Fonte: Sistemas ARTERH</t>
  </si>
  <si>
    <t>SECRETARIA</t>
  </si>
  <si>
    <t>BHTRANS</t>
  </si>
  <si>
    <t>% de Pessoas</t>
  </si>
  <si>
    <t>HOB - CONTRATO ADMINISTRATIVO</t>
  </si>
  <si>
    <t>Secretaria</t>
  </si>
  <si>
    <t>DIRETA - ADMINISTRAÇÃO GERAL</t>
  </si>
  <si>
    <t>DIRETA - EDUCAÇÃO</t>
  </si>
  <si>
    <t>DIRETA - ENGENHARIA E ARQUITETURA</t>
  </si>
  <si>
    <t>DIRETA - FISCALIZAÇÃO</t>
  </si>
  <si>
    <t>DIRETA - JURÍDICO</t>
  </si>
  <si>
    <t>DIRETA - RECRUTAMENTO AMPLO</t>
  </si>
  <si>
    <t>DIRETA - SAÚDE</t>
  </si>
  <si>
    <t>DIRETA - TRIBUTAÇÃO</t>
  </si>
  <si>
    <t>DIRETA - VIGILÂNCIA SANITÁRIA</t>
  </si>
  <si>
    <t>% Custo Total</t>
  </si>
  <si>
    <t xml:space="preserve"> % de Remuneração</t>
  </si>
  <si>
    <t>% Nº de Pessoas</t>
  </si>
  <si>
    <t>DIRETA - SEGURANÇA URBANA</t>
  </si>
  <si>
    <t>DIRETA - CONTRATO ADMINISTRATIVO</t>
  </si>
  <si>
    <t>DIRETA - ESTAGIÁRIO</t>
  </si>
  <si>
    <t>MUNICIPALIZADOS</t>
  </si>
  <si>
    <t>CONTRATO ADMINISTRATIVO</t>
  </si>
  <si>
    <t>ESTAGIÁRIO</t>
  </si>
  <si>
    <t>AUTÔNOMO</t>
  </si>
  <si>
    <t>MEDICO RESIDENTE</t>
  </si>
  <si>
    <t>OUTRO</t>
  </si>
  <si>
    <t>SECRETARIA MUNICIPAL DE EDUCACAO</t>
  </si>
  <si>
    <t>SUBSECRETARIA DE ARTICULACAO DA POLITICA PEDAGOGICA</t>
  </si>
  <si>
    <t>SUBSECRETARIA DE PLANEJAMENTO, GESTAO E FINANCAS</t>
  </si>
  <si>
    <t>SUBSECRETARIA DE ATENCAO A SAUDE</t>
  </si>
  <si>
    <t>SUBSECRETARIA DE PROMOCAO E VIGILANCIA A SAUDE</t>
  </si>
  <si>
    <t>SUBSECRETARIA DE ORCAMENTO, GESTAO E FINANCAS</t>
  </si>
  <si>
    <t>SECRETARIA MUNICIPAL DE SAUDE</t>
  </si>
  <si>
    <t>FPMZB</t>
  </si>
  <si>
    <t>PBH ATIVOS</t>
  </si>
  <si>
    <t>PBHATIVOS</t>
  </si>
  <si>
    <t>CELETISTA</t>
  </si>
  <si>
    <t>Total Geral</t>
  </si>
  <si>
    <t>DIRETA</t>
  </si>
  <si>
    <t>Nº de pssoas</t>
  </si>
  <si>
    <t>Obs: Não constam nesta tabela os estagiários, contratos administrativos, municipalizados e terceirizados</t>
  </si>
  <si>
    <t>CEDIDO</t>
  </si>
  <si>
    <t>SUMOB</t>
  </si>
  <si>
    <t>DIRETA - ADMINISTRAÇÃO</t>
  </si>
  <si>
    <t>DIRETA - MUNICIPALIZADOS</t>
  </si>
  <si>
    <t>HOSPITAL MUNICIPAL ODILON BEHRENS</t>
  </si>
  <si>
    <t>CONSELHEIRO</t>
  </si>
  <si>
    <t>SUBSECRETARIA DE PLANEJAMENTO ESTRATÉGICO E TECNOLOGIA EM SAÚDE</t>
  </si>
  <si>
    <t>DIRETA2 -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</si>
</sst>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_ ;[Red]\-#,##0.00\ 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39997558519241921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20" fillId="0" borderId="0" applyFill="0" applyBorder="0" applyAlignment="0" applyProtection="0"/>
    <xf numFmtId="0" fontId="20" fillId="0" borderId="0"/>
    <xf numFmtId="0" fontId="21" fillId="0" borderId="10" applyNumberFormat="0" applyFill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20" fillId="0" borderId="11" xfId="44" applyBorder="1"/>
    <xf numFmtId="0" fontId="20" fillId="0" borderId="11" xfId="44" applyBorder="1" applyAlignment="1">
      <alignment horizontal="center"/>
    </xf>
    <xf numFmtId="0" fontId="20" fillId="0" borderId="0" xfId="44"/>
    <xf numFmtId="0" fontId="0" fillId="0" borderId="0" xfId="0" applyFont="1" applyAlignment="1">
      <alignment horizontal="left" vertical="center" wrapText="1"/>
    </xf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3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33" borderId="15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17" fillId="34" borderId="14" xfId="0" applyFont="1" applyFill="1" applyBorder="1" applyAlignment="1">
      <alignment horizontal="center" vertical="center" wrapText="1"/>
    </xf>
    <xf numFmtId="0" fontId="17" fillId="34" borderId="13" xfId="0" applyFont="1" applyFill="1" applyBorder="1" applyAlignment="1">
      <alignment horizontal="left" vertical="center" wrapText="1"/>
    </xf>
    <xf numFmtId="3" fontId="14" fillId="33" borderId="15" xfId="0" applyNumberFormat="1" applyFont="1" applyFill="1" applyBorder="1" applyAlignment="1">
      <alignment horizontal="right" vertical="center"/>
    </xf>
    <xf numFmtId="10" fontId="14" fillId="33" borderId="15" xfId="0" applyNumberFormat="1" applyFont="1" applyFill="1" applyBorder="1" applyAlignment="1">
      <alignment horizontal="right" vertical="center"/>
    </xf>
    <xf numFmtId="164" fontId="14" fillId="33" borderId="15" xfId="0" applyNumberFormat="1" applyFont="1" applyFill="1" applyBorder="1" applyAlignment="1">
      <alignment horizontal="right" vertical="center"/>
    </xf>
    <xf numFmtId="4" fontId="14" fillId="33" borderId="15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36" borderId="12" xfId="0" applyFont="1" applyFill="1" applyBorder="1" applyAlignment="1">
      <alignment horizontal="left" vertical="center"/>
    </xf>
    <xf numFmtId="3" fontId="17" fillId="36" borderId="12" xfId="0" applyNumberFormat="1" applyFont="1" applyFill="1" applyBorder="1" applyAlignment="1">
      <alignment horizontal="right" vertical="center"/>
    </xf>
    <xf numFmtId="10" fontId="17" fillId="36" borderId="12" xfId="0" applyNumberFormat="1" applyFont="1" applyFill="1" applyBorder="1" applyAlignment="1">
      <alignment horizontal="right" vertical="center" wrapText="1"/>
    </xf>
    <xf numFmtId="164" fontId="17" fillId="36" borderId="12" xfId="0" applyNumberFormat="1" applyFont="1" applyFill="1" applyBorder="1" applyAlignment="1">
      <alignment horizontal="right" vertical="center"/>
    </xf>
    <xf numFmtId="10" fontId="17" fillId="36" borderId="12" xfId="0" applyNumberFormat="1" applyFont="1" applyFill="1" applyBorder="1" applyAlignment="1">
      <alignment horizontal="right" vertical="center"/>
    </xf>
    <xf numFmtId="4" fontId="17" fillId="36" borderId="12" xfId="0" applyNumberFormat="1" applyFont="1" applyFill="1" applyBorder="1" applyAlignment="1">
      <alignment horizontal="right" vertical="center"/>
    </xf>
    <xf numFmtId="0" fontId="0" fillId="0" borderId="12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3" fontId="0" fillId="0" borderId="12" xfId="0" applyNumberFormat="1" applyFont="1" applyBorder="1" applyAlignment="1">
      <alignment horizontal="right" vertical="center" wrapText="1"/>
    </xf>
    <xf numFmtId="10" fontId="0" fillId="0" borderId="12" xfId="0" applyNumberFormat="1" applyFont="1" applyBorder="1" applyAlignment="1">
      <alignment horizontal="right" vertical="center" wrapText="1"/>
    </xf>
    <xf numFmtId="164" fontId="0" fillId="0" borderId="12" xfId="0" applyNumberFormat="1" applyFont="1" applyBorder="1" applyAlignment="1">
      <alignment horizontal="right" vertical="center" wrapText="1"/>
    </xf>
    <xf numFmtId="4" fontId="0" fillId="0" borderId="12" xfId="0" applyNumberFormat="1" applyFont="1" applyBorder="1" applyAlignment="1">
      <alignment horizontal="right" vertical="center" wrapText="1"/>
    </xf>
    <xf numFmtId="166" fontId="0" fillId="0" borderId="12" xfId="0" applyNumberFormat="1" applyFont="1" applyBorder="1" applyAlignment="1">
      <alignment horizontal="right" vertical="center" wrapText="1"/>
    </xf>
    <xf numFmtId="0" fontId="16" fillId="0" borderId="15" xfId="0" applyFont="1" applyBorder="1" applyAlignment="1">
      <alignment horizontal="left" vertical="center" wrapText="1"/>
    </xf>
    <xf numFmtId="3" fontId="16" fillId="0" borderId="15" xfId="0" applyNumberFormat="1" applyFont="1" applyBorder="1" applyAlignment="1">
      <alignment horizontal="right" vertical="center" wrapText="1"/>
    </xf>
    <xf numFmtId="10" fontId="16" fillId="0" borderId="15" xfId="0" applyNumberFormat="1" applyFont="1" applyBorder="1" applyAlignment="1">
      <alignment horizontal="right" vertical="center" wrapText="1"/>
    </xf>
    <xf numFmtId="164" fontId="16" fillId="0" borderId="15" xfId="0" applyNumberFormat="1" applyFont="1" applyBorder="1" applyAlignment="1">
      <alignment horizontal="right" vertical="center" wrapText="1"/>
    </xf>
    <xf numFmtId="4" fontId="16" fillId="0" borderId="15" xfId="0" applyNumberFormat="1" applyFont="1" applyBorder="1" applyAlignment="1">
      <alignment horizontal="right" vertical="center" wrapText="1"/>
    </xf>
    <xf numFmtId="166" fontId="16" fillId="0" borderId="15" xfId="0" applyNumberFormat="1" applyFont="1" applyBorder="1" applyAlignment="1">
      <alignment horizontal="right" vertical="center" wrapText="1"/>
    </xf>
    <xf numFmtId="165" fontId="0" fillId="0" borderId="12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right" vertical="center" wrapText="1"/>
    </xf>
    <xf numFmtId="3" fontId="0" fillId="0" borderId="12" xfId="0" applyNumberFormat="1" applyFont="1" applyBorder="1" applyAlignment="1">
      <alignment vertical="center" wrapText="1"/>
    </xf>
    <xf numFmtId="10" fontId="0" fillId="0" borderId="12" xfId="0" applyNumberFormat="1" applyFont="1" applyBorder="1" applyAlignment="1">
      <alignment vertical="center" wrapText="1"/>
    </xf>
    <xf numFmtId="164" fontId="0" fillId="0" borderId="12" xfId="0" applyNumberFormat="1" applyFont="1" applyBorder="1" applyAlignment="1">
      <alignment vertical="center" wrapText="1"/>
    </xf>
    <xf numFmtId="4" fontId="0" fillId="0" borderId="12" xfId="0" applyNumberFormat="1" applyFont="1" applyBorder="1" applyAlignment="1">
      <alignment vertical="center" wrapText="1"/>
    </xf>
    <xf numFmtId="3" fontId="16" fillId="0" borderId="15" xfId="0" applyNumberFormat="1" applyFont="1" applyBorder="1" applyAlignment="1">
      <alignment vertical="center" wrapText="1"/>
    </xf>
    <xf numFmtId="10" fontId="16" fillId="0" borderId="15" xfId="0" applyNumberFormat="1" applyFont="1" applyBorder="1" applyAlignment="1">
      <alignment vertical="center" wrapText="1"/>
    </xf>
    <xf numFmtId="164" fontId="16" fillId="0" borderId="15" xfId="0" applyNumberFormat="1" applyFont="1" applyBorder="1" applyAlignment="1">
      <alignment vertical="center" wrapText="1"/>
    </xf>
    <xf numFmtId="4" fontId="16" fillId="0" borderId="15" xfId="0" applyNumberFormat="1" applyFont="1" applyBorder="1" applyAlignment="1">
      <alignment vertical="center" wrapText="1"/>
    </xf>
    <xf numFmtId="0" fontId="0" fillId="35" borderId="16" xfId="0" applyFont="1" applyFill="1" applyBorder="1" applyAlignment="1">
      <alignment horizontal="left" vertical="center" indent="1"/>
    </xf>
    <xf numFmtId="3" fontId="0" fillId="35" borderId="16" xfId="0" applyNumberFormat="1" applyFont="1" applyFill="1" applyBorder="1" applyAlignment="1">
      <alignment horizontal="right" vertical="center"/>
    </xf>
    <xf numFmtId="10" fontId="0" fillId="35" borderId="16" xfId="0" applyNumberFormat="1" applyFont="1" applyFill="1" applyBorder="1" applyAlignment="1">
      <alignment horizontal="right" vertical="center" wrapText="1"/>
    </xf>
    <xf numFmtId="164" fontId="0" fillId="35" borderId="16" xfId="0" applyNumberFormat="1" applyFont="1" applyFill="1" applyBorder="1" applyAlignment="1">
      <alignment horizontal="right" vertical="center"/>
    </xf>
    <xf numFmtId="10" fontId="0" fillId="35" borderId="16" xfId="0" applyNumberFormat="1" applyFont="1" applyFill="1" applyBorder="1" applyAlignment="1">
      <alignment horizontal="right" vertical="center"/>
    </xf>
    <xf numFmtId="4" fontId="0" fillId="35" borderId="16" xfId="0" applyNumberFormat="1" applyFont="1" applyFill="1" applyBorder="1" applyAlignment="1">
      <alignment horizontal="right" vertical="center"/>
    </xf>
    <xf numFmtId="3" fontId="14" fillId="33" borderId="15" xfId="0" applyNumberFormat="1" applyFont="1" applyFill="1" applyBorder="1" applyAlignment="1">
      <alignment horizontal="right" vertical="center" wrapText="1"/>
    </xf>
    <xf numFmtId="10" fontId="14" fillId="33" borderId="15" xfId="0" applyNumberFormat="1" applyFont="1" applyFill="1" applyBorder="1" applyAlignment="1">
      <alignment horizontal="right" vertical="center" wrapText="1"/>
    </xf>
    <xf numFmtId="164" fontId="14" fillId="33" borderId="15" xfId="0" applyNumberFormat="1" applyFont="1" applyFill="1" applyBorder="1" applyAlignment="1">
      <alignment horizontal="right" vertical="center" wrapText="1"/>
    </xf>
    <xf numFmtId="4" fontId="14" fillId="33" borderId="15" xfId="0" applyNumberFormat="1" applyFont="1" applyFill="1" applyBorder="1" applyAlignment="1">
      <alignment horizontal="right" vertical="center" wrapText="1"/>
    </xf>
    <xf numFmtId="165" fontId="0" fillId="0" borderId="12" xfId="0" applyNumberFormat="1" applyFont="1" applyBorder="1" applyAlignment="1">
      <alignment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10" fontId="16" fillId="0" borderId="15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6" fontId="16" fillId="0" borderId="15" xfId="0" applyNumberFormat="1" applyFont="1" applyBorder="1" applyAlignment="1">
      <alignment horizontal="center" vertical="center" wrapText="1"/>
    </xf>
    <xf numFmtId="0" fontId="0" fillId="35" borderId="16" xfId="0" applyFont="1" applyFill="1" applyBorder="1" applyAlignment="1">
      <alignment horizontal="left" indent="1"/>
    </xf>
    <xf numFmtId="0" fontId="0" fillId="0" borderId="0" xfId="0" pivotButton="1" applyFont="1" applyAlignment="1">
      <alignment horizontal="center" vertical="center" wrapText="1"/>
    </xf>
    <xf numFmtId="0" fontId="17" fillId="34" borderId="17" xfId="0" applyFont="1" applyFill="1" applyBorder="1" applyAlignment="1">
      <alignment horizontal="left" vertical="center" wrapText="1"/>
    </xf>
    <xf numFmtId="3" fontId="17" fillId="34" borderId="18" xfId="0" applyNumberFormat="1" applyFont="1" applyFill="1" applyBorder="1" applyAlignment="1">
      <alignment horizontal="center" vertical="center" wrapText="1"/>
    </xf>
    <xf numFmtId="0" fontId="17" fillId="34" borderId="18" xfId="0" applyFont="1" applyFill="1" applyBorder="1" applyAlignment="1">
      <alignment horizontal="center" vertical="center" wrapText="1"/>
    </xf>
    <xf numFmtId="0" fontId="17" fillId="34" borderId="17" xfId="0" applyFont="1" applyFill="1" applyBorder="1" applyAlignment="1">
      <alignment horizontal="center" vertical="center" wrapText="1"/>
    </xf>
    <xf numFmtId="0" fontId="17" fillId="34" borderId="17" xfId="0" applyFont="1" applyFill="1" applyBorder="1" applyAlignment="1">
      <alignment vertical="center"/>
    </xf>
    <xf numFmtId="0" fontId="17" fillId="34" borderId="18" xfId="0" applyFont="1" applyFill="1" applyBorder="1" applyAlignment="1">
      <alignment vertical="center"/>
    </xf>
    <xf numFmtId="0" fontId="17" fillId="34" borderId="18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25" fillId="36" borderId="12" xfId="0" applyNumberFormat="1" applyFont="1" applyFill="1" applyBorder="1" applyAlignment="1">
      <alignment vertical="center"/>
    </xf>
    <xf numFmtId="10" fontId="25" fillId="36" borderId="12" xfId="0" applyNumberFormat="1" applyFont="1" applyFill="1" applyBorder="1" applyAlignment="1">
      <alignment vertical="center"/>
    </xf>
    <xf numFmtId="164" fontId="25" fillId="36" borderId="12" xfId="0" applyNumberFormat="1" applyFont="1" applyFill="1" applyBorder="1" applyAlignment="1">
      <alignment vertical="center"/>
    </xf>
    <xf numFmtId="4" fontId="25" fillId="36" borderId="12" xfId="0" applyNumberFormat="1" applyFont="1" applyFill="1" applyBorder="1" applyAlignment="1">
      <alignment vertical="center"/>
    </xf>
    <xf numFmtId="3" fontId="14" fillId="33" borderId="15" xfId="0" applyNumberFormat="1" applyFont="1" applyFill="1" applyBorder="1" applyAlignment="1">
      <alignment vertical="center"/>
    </xf>
    <xf numFmtId="10" fontId="14" fillId="33" borderId="15" xfId="0" applyNumberFormat="1" applyFont="1" applyFill="1" applyBorder="1" applyAlignment="1">
      <alignment vertical="center"/>
    </xf>
    <xf numFmtId="164" fontId="14" fillId="33" borderId="15" xfId="0" applyNumberFormat="1" applyFont="1" applyFill="1" applyBorder="1" applyAlignment="1">
      <alignment vertical="center"/>
    </xf>
    <xf numFmtId="4" fontId="14" fillId="33" borderId="15" xfId="0" applyNumberFormat="1" applyFont="1" applyFill="1" applyBorder="1" applyAlignment="1">
      <alignment vertical="center"/>
    </xf>
    <xf numFmtId="0" fontId="17" fillId="33" borderId="14" xfId="0" applyFont="1" applyFill="1" applyBorder="1" applyAlignment="1">
      <alignment horizontal="center" vertical="center" wrapText="1"/>
    </xf>
    <xf numFmtId="0" fontId="17" fillId="33" borderId="18" xfId="0" applyFont="1" applyFill="1" applyBorder="1" applyAlignment="1">
      <alignment horizontal="center" vertical="center" wrapText="1"/>
    </xf>
    <xf numFmtId="0" fontId="17" fillId="34" borderId="13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165" fontId="0" fillId="0" borderId="12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166" fontId="16" fillId="0" borderId="0" xfId="0" applyNumberFormat="1" applyFont="1" applyBorder="1" applyAlignment="1">
      <alignment horizontal="center" vertical="center" wrapText="1"/>
    </xf>
    <xf numFmtId="10" fontId="16" fillId="0" borderId="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rmal_Xl0000032" xfId="44" xr:uid="{00000000-0005-0000-0000-000021000000}"/>
    <cellStyle name="Nota" xfId="15" builtinId="10" customBuiltin="1"/>
    <cellStyle name="Porcentagem 2" xfId="43" xr:uid="{00000000-0005-0000-0000-000023000000}"/>
    <cellStyle name="Porcentagem 2 2" xfId="47" xr:uid="{00000000-0005-0000-0000-000003000000}"/>
    <cellStyle name="Porcentagem 2 3" xfId="46" xr:uid="{00000000-0005-0000-0000-00000200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1 1" xfId="45" xr:uid="{00000000-0005-0000-0000-000029000000}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ESTATÍSTICA ACIDENTES - AGOSTO 2011 - POSTO DE TRABALHO</a:t>
            </a:r>
          </a:p>
        </c:rich>
      </c:tx>
      <c:layout>
        <c:manualLayout>
          <c:xMode val="edge"/>
          <c:yMode val="edge"/>
          <c:x val="0.16648890606923891"/>
          <c:y val="3.05010893246187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9237689640166079E-2"/>
          <c:y val="0.13943384785592081"/>
          <c:w val="0.94506778190457152"/>
          <c:h val="0.7734221248258034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587579167331938E-2"/>
                  <c:y val="-0.337256731797417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69-44A6-BD16-ABADFDDC6325}"/>
                </c:ext>
              </c:extLst>
            </c:dLbl>
            <c:dLbl>
              <c:idx val="1"/>
              <c:layout>
                <c:manualLayout>
                  <c:x val="3.0398126594901358E-2"/>
                  <c:y val="-0.122936430331830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9-44A6-BD16-ABADFDDC6325}"/>
                </c:ext>
              </c:extLst>
            </c:dLbl>
            <c:dLbl>
              <c:idx val="2"/>
              <c:layout>
                <c:manualLayout>
                  <c:x val="2.4360876982159618E-2"/>
                  <c:y val="-0.19346588212421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9-44A6-BD16-ABADFDDC6325}"/>
                </c:ext>
              </c:extLst>
            </c:dLbl>
            <c:dLbl>
              <c:idx val="3"/>
              <c:layout>
                <c:manualLayout>
                  <c:x val="1.6259744778814509E-2"/>
                  <c:y val="-0.30220347119993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9-44A6-BD16-ABADFDDC6325}"/>
                </c:ext>
              </c:extLst>
            </c:dLbl>
            <c:dLbl>
              <c:idx val="4"/>
              <c:layout>
                <c:manualLayout>
                  <c:x val="1.9277839869748001E-2"/>
                  <c:y val="-0.40378704942455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69-44A6-BD16-ABADFDDC6325}"/>
                </c:ext>
              </c:extLst>
            </c:dLbl>
            <c:dLbl>
              <c:idx val="5"/>
              <c:layout>
                <c:manualLayout>
                  <c:x val="1.8970016619756405E-2"/>
                  <c:y val="-0.183938556727758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69-44A6-BD16-ABADFDDC632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acidentes2!$A$1:$A$3</c:f>
              <c:strCache>
                <c:ptCount val="3"/>
                <c:pt idx="0">
                  <c:v>SMSA</c:v>
                </c:pt>
                <c:pt idx="1">
                  <c:v>Guarda Municipal</c:v>
                </c:pt>
                <c:pt idx="2">
                  <c:v>SMED</c:v>
                </c:pt>
              </c:strCache>
            </c:strRef>
          </c:cat>
          <c:val>
            <c:numRef>
              <c:f>acidentes2!$B$1:$B$3</c:f>
              <c:numCache>
                <c:formatCode>General</c:formatCode>
                <c:ptCount val="3"/>
                <c:pt idx="0">
                  <c:v>21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69-44A6-BD16-ABADFDDC6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0443392"/>
        <c:axId val="490446136"/>
        <c:axId val="0"/>
      </c:bar3DChart>
      <c:catAx>
        <c:axId val="4904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90446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44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9044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04" footer="0.4921259850000030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47625</xdr:rowOff>
    </xdr:from>
    <xdr:to>
      <xdr:col>13</xdr:col>
      <xdr:colOff>571500</xdr:colOff>
      <xdr:row>31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003542/Desktop/07%20-%20Julho/Quadro%20Custo%20-%20JULHO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Toda PBH"/>
      <sheetName val="Educação"/>
      <sheetName val="Saúde"/>
      <sheetName val="Quadro Geral"/>
      <sheetName val="Quant Carreira."/>
      <sheetName val="Quant Vínculo"/>
      <sheetName val="INFORM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JULHO/2024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23"/>
  <sheetViews>
    <sheetView showGridLines="0" tabSelected="1" zoomScale="80" zoomScaleNormal="80" workbookViewId="0">
      <selection activeCell="A19" sqref="A19"/>
    </sheetView>
  </sheetViews>
  <sheetFormatPr defaultRowHeight="18" customHeight="1" x14ac:dyDescent="0.25"/>
  <cols>
    <col min="1" max="1" width="24" style="17" customWidth="1"/>
    <col min="2" max="2" width="8.140625" style="18" customWidth="1"/>
    <col min="3" max="3" width="11.85546875" style="18" customWidth="1"/>
    <col min="4" max="4" width="18.28515625" style="18" customWidth="1"/>
    <col min="5" max="5" width="13.140625" style="18" customWidth="1"/>
    <col min="6" max="6" width="15.28515625" style="18" bestFit="1" customWidth="1"/>
    <col min="7" max="7" width="13.140625" style="18" customWidth="1"/>
    <col min="8" max="8" width="15.28515625" style="18" customWidth="1"/>
    <col min="9" max="9" width="14.140625" style="18" customWidth="1"/>
    <col min="10" max="10" width="13.85546875" style="18" bestFit="1" customWidth="1"/>
    <col min="11" max="11" width="14.140625" style="18" customWidth="1"/>
    <col min="12" max="16384" width="9.140625" style="17"/>
  </cols>
  <sheetData>
    <row r="1" spans="1:13" ht="18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"/>
      <c r="K1" s="1"/>
      <c r="L1" s="1"/>
    </row>
    <row r="2" spans="1:13" s="1" customFormat="1" ht="15" customHeight="1" x14ac:dyDescent="0.25">
      <c r="A2" s="109" t="str">
        <f>CONCATENATE("QUADRO GERAL DA PREFEITURA DE BELO HORIZONTE"," - ",MES_ANO_REFERENCIA)</f>
        <v>QUADRO GERAL DA PREFEITURA DE BELO HORIZONTE - JULHO/2024</v>
      </c>
      <c r="B2" s="109"/>
      <c r="C2" s="109"/>
      <c r="D2" s="109"/>
      <c r="E2" s="109"/>
      <c r="F2" s="109"/>
      <c r="G2" s="109"/>
      <c r="H2" s="109"/>
      <c r="I2" s="109"/>
    </row>
    <row r="3" spans="1:13" ht="18" customHeight="1" x14ac:dyDescent="0.25">
      <c r="A3"/>
      <c r="B3"/>
      <c r="C3"/>
      <c r="D3"/>
      <c r="E3"/>
      <c r="F3"/>
      <c r="G3"/>
      <c r="H3"/>
      <c r="I3"/>
      <c r="J3"/>
      <c r="K3"/>
      <c r="L3" s="81"/>
      <c r="M3" s="81"/>
    </row>
    <row r="4" spans="1:13" s="11" customFormat="1" ht="51" customHeight="1" x14ac:dyDescent="0.25">
      <c r="A4" s="98" t="s">
        <v>21</v>
      </c>
      <c r="B4" s="96" t="s">
        <v>29</v>
      </c>
      <c r="C4" s="97" t="s">
        <v>35</v>
      </c>
      <c r="D4" s="76" t="s">
        <v>6</v>
      </c>
      <c r="E4" s="76" t="s">
        <v>18</v>
      </c>
      <c r="F4" s="97" t="s">
        <v>4</v>
      </c>
      <c r="G4" s="97" t="s">
        <v>19</v>
      </c>
      <c r="H4" s="97" t="s">
        <v>5</v>
      </c>
      <c r="I4" s="97" t="s">
        <v>20</v>
      </c>
      <c r="J4"/>
      <c r="K4"/>
      <c r="L4" s="81"/>
      <c r="M4" s="81"/>
    </row>
    <row r="5" spans="1:13" ht="18" customHeight="1" x14ac:dyDescent="0.25">
      <c r="A5" s="27" t="s">
        <v>16</v>
      </c>
      <c r="B5" s="88">
        <v>43680</v>
      </c>
      <c r="C5" s="89">
        <v>0.85099750623441395</v>
      </c>
      <c r="D5" s="90">
        <v>286690252.05998617</v>
      </c>
      <c r="E5" s="89">
        <v>0.85359477302638498</v>
      </c>
      <c r="F5" s="91">
        <v>100861487.20110887</v>
      </c>
      <c r="G5" s="89">
        <v>0.73095069000044521</v>
      </c>
      <c r="H5" s="91">
        <v>387551739.26108617</v>
      </c>
      <c r="I5" s="89">
        <v>0.81657809094214706</v>
      </c>
      <c r="J5" s="1"/>
      <c r="K5" s="1"/>
      <c r="L5" s="81"/>
      <c r="M5" s="81"/>
    </row>
    <row r="6" spans="1:13" ht="18" customHeight="1" x14ac:dyDescent="0.25">
      <c r="A6" s="27" t="s">
        <v>15</v>
      </c>
      <c r="B6" s="88">
        <v>94</v>
      </c>
      <c r="C6" s="89">
        <v>1.831359102244389E-3</v>
      </c>
      <c r="D6" s="90">
        <v>603124.84</v>
      </c>
      <c r="E6" s="89">
        <v>1.7957506654207919E-3</v>
      </c>
      <c r="F6" s="91">
        <v>397552.36773333343</v>
      </c>
      <c r="G6" s="89">
        <v>2.8810915401889501E-3</v>
      </c>
      <c r="H6" s="91">
        <v>1000677.2077333331</v>
      </c>
      <c r="I6" s="89">
        <v>2.1084438570657992E-3</v>
      </c>
      <c r="J6" s="1"/>
      <c r="K6" s="1"/>
      <c r="L6" s="11"/>
      <c r="M6" s="11"/>
    </row>
    <row r="7" spans="1:13" ht="18" customHeight="1" x14ac:dyDescent="0.25">
      <c r="A7" s="27" t="s">
        <v>34</v>
      </c>
      <c r="B7" s="88">
        <v>891</v>
      </c>
      <c r="C7" s="89">
        <v>1.7358946384039901E-2</v>
      </c>
      <c r="D7" s="90">
        <v>7826293.4900000049</v>
      </c>
      <c r="E7" s="89">
        <v>2.3302094044818186E-2</v>
      </c>
      <c r="F7" s="91">
        <v>5965524.9300000044</v>
      </c>
      <c r="G7" s="89">
        <v>4.3232602302441775E-2</v>
      </c>
      <c r="H7" s="91">
        <v>13791818.419999992</v>
      </c>
      <c r="I7" s="89">
        <v>2.9059595442654622E-2</v>
      </c>
      <c r="J7" s="1"/>
      <c r="K7" s="1"/>
      <c r="L7" s="11"/>
      <c r="M7" s="11"/>
    </row>
    <row r="8" spans="1:13" ht="18" customHeight="1" x14ac:dyDescent="0.25">
      <c r="A8" s="27" t="s">
        <v>14</v>
      </c>
      <c r="B8" s="88">
        <v>304</v>
      </c>
      <c r="C8" s="89">
        <v>5.9226932668329174E-3</v>
      </c>
      <c r="D8" s="90">
        <v>1725348.809999998</v>
      </c>
      <c r="E8" s="89">
        <v>5.1370729045755563E-3</v>
      </c>
      <c r="F8" s="91">
        <v>647661.90683194424</v>
      </c>
      <c r="G8" s="89">
        <v>4.6936539488246715E-3</v>
      </c>
      <c r="H8" s="91">
        <v>2179942.0368319433</v>
      </c>
      <c r="I8" s="89">
        <v>4.5931748627801913E-3</v>
      </c>
    </row>
    <row r="9" spans="1:13" ht="18" customHeight="1" x14ac:dyDescent="0.25">
      <c r="A9" s="27" t="s">
        <v>9</v>
      </c>
      <c r="B9" s="88">
        <v>3602</v>
      </c>
      <c r="C9" s="89">
        <v>7.0176122194513718E-2</v>
      </c>
      <c r="D9" s="90">
        <v>18064529.69999991</v>
      </c>
      <c r="E9" s="89">
        <v>5.3785533405137975E-2</v>
      </c>
      <c r="F9" s="91">
        <v>18106061.946857862</v>
      </c>
      <c r="G9" s="89">
        <v>0.13121597589432588</v>
      </c>
      <c r="H9" s="91">
        <v>36170591.646857902</v>
      </c>
      <c r="I9" s="89">
        <v>7.6212050374366361E-2</v>
      </c>
    </row>
    <row r="10" spans="1:13" ht="18" customHeight="1" x14ac:dyDescent="0.25">
      <c r="A10" s="27" t="s">
        <v>10</v>
      </c>
      <c r="B10" s="88">
        <v>613</v>
      </c>
      <c r="C10" s="89">
        <v>1.1942799251870324E-2</v>
      </c>
      <c r="D10" s="90">
        <v>4989484.1499999994</v>
      </c>
      <c r="E10" s="89">
        <v>1.4855746088105064E-2</v>
      </c>
      <c r="F10" s="91">
        <v>3013910.9243688909</v>
      </c>
      <c r="G10" s="89">
        <v>2.1842036350055927E-2</v>
      </c>
      <c r="H10" s="91">
        <v>8003395.0743688904</v>
      </c>
      <c r="I10" s="89">
        <v>1.6863289230347536E-2</v>
      </c>
    </row>
    <row r="11" spans="1:13" ht="18" customHeight="1" x14ac:dyDescent="0.25">
      <c r="A11" s="27" t="s">
        <v>11</v>
      </c>
      <c r="B11" s="88">
        <v>1010</v>
      </c>
      <c r="C11" s="89">
        <v>1.9677369077306734E-2</v>
      </c>
      <c r="D11" s="90">
        <v>5229760.9200000037</v>
      </c>
      <c r="E11" s="89">
        <v>1.5571148838906484E-2</v>
      </c>
      <c r="F11" s="91">
        <v>3561842.3299834719</v>
      </c>
      <c r="G11" s="89">
        <v>2.5812935948316941E-2</v>
      </c>
      <c r="H11" s="91">
        <v>8791603.2499834746</v>
      </c>
      <c r="I11" s="89">
        <v>1.852405723137758E-2</v>
      </c>
    </row>
    <row r="12" spans="1:13" ht="18" customHeight="1" x14ac:dyDescent="0.25">
      <c r="A12" s="27" t="s">
        <v>12</v>
      </c>
      <c r="B12" s="88">
        <v>567</v>
      </c>
      <c r="C12" s="89">
        <v>1.1046602244389027E-2</v>
      </c>
      <c r="D12" s="90">
        <v>5651720.2300000107</v>
      </c>
      <c r="E12" s="89">
        <v>1.6827495222704922E-2</v>
      </c>
      <c r="F12" s="91">
        <v>2929707.1081253975</v>
      </c>
      <c r="G12" s="89">
        <v>2.1231805038860511E-2</v>
      </c>
      <c r="H12" s="91">
        <v>8581427.3381254133</v>
      </c>
      <c r="I12" s="89">
        <v>1.8081213018642774E-2</v>
      </c>
    </row>
    <row r="13" spans="1:13" ht="18" customHeight="1" x14ac:dyDescent="0.25">
      <c r="A13" s="27" t="s">
        <v>13</v>
      </c>
      <c r="B13" s="88">
        <v>255</v>
      </c>
      <c r="C13" s="89">
        <v>4.9680486284289279E-3</v>
      </c>
      <c r="D13" s="90">
        <v>3077389.2900000024</v>
      </c>
      <c r="E13" s="89">
        <v>9.1626533990480687E-3</v>
      </c>
      <c r="F13" s="91">
        <v>1776630.4193000006</v>
      </c>
      <c r="G13" s="89">
        <v>1.2875372621402698E-2</v>
      </c>
      <c r="H13" s="91">
        <v>4854019.709300003</v>
      </c>
      <c r="I13" s="89">
        <v>1.0227501894774088E-2</v>
      </c>
    </row>
    <row r="14" spans="1:13" ht="18" customHeight="1" x14ac:dyDescent="0.25">
      <c r="A14" s="27" t="s">
        <v>66</v>
      </c>
      <c r="B14" s="88">
        <v>209</v>
      </c>
      <c r="C14" s="89">
        <v>4.0718516209476306E-3</v>
      </c>
      <c r="D14" s="90">
        <v>1301378.2299999993</v>
      </c>
      <c r="E14" s="89">
        <v>3.8747381429135486E-3</v>
      </c>
      <c r="F14" s="91">
        <v>572961.9345055552</v>
      </c>
      <c r="G14" s="89">
        <v>4.1522977004667958E-3</v>
      </c>
      <c r="H14" s="91">
        <v>1786903.9545055546</v>
      </c>
      <c r="I14" s="89">
        <v>3.7650369539023532E-3</v>
      </c>
    </row>
    <row r="15" spans="1:13" ht="18" customHeight="1" x14ac:dyDescent="0.25">
      <c r="A15" s="27" t="s">
        <v>67</v>
      </c>
      <c r="B15" s="88">
        <v>54</v>
      </c>
      <c r="C15" s="89">
        <v>1.0520573566084788E-3</v>
      </c>
      <c r="D15" s="90">
        <v>463928.21999999986</v>
      </c>
      <c r="E15" s="89">
        <v>1.3813050873057778E-3</v>
      </c>
      <c r="F15" s="91">
        <v>89753.101599999922</v>
      </c>
      <c r="G15" s="89">
        <v>6.5044739438938938E-4</v>
      </c>
      <c r="H15" s="91">
        <v>1589853.8781529993</v>
      </c>
      <c r="I15" s="89">
        <v>3.3498490993083786E-3</v>
      </c>
    </row>
    <row r="16" spans="1:13" ht="18" customHeight="1" thickBot="1" x14ac:dyDescent="0.3">
      <c r="A16" s="27" t="s">
        <v>75</v>
      </c>
      <c r="B16" s="88">
        <v>49</v>
      </c>
      <c r="C16" s="89">
        <v>9.5464463840398998E-4</v>
      </c>
      <c r="D16" s="90">
        <v>239029.51999999996</v>
      </c>
      <c r="E16" s="89">
        <v>7.1168917465779132E-4</v>
      </c>
      <c r="F16" s="91">
        <v>63624.470000000008</v>
      </c>
      <c r="G16" s="89">
        <v>4.6109126028137074E-4</v>
      </c>
      <c r="H16" s="91">
        <v>302653.98999999993</v>
      </c>
      <c r="I16" s="89">
        <v>6.3769709262930104E-4</v>
      </c>
    </row>
    <row r="17" spans="1:9" ht="18" customHeight="1" thickTop="1" x14ac:dyDescent="0.25">
      <c r="A17" s="16" t="s">
        <v>70</v>
      </c>
      <c r="B17" s="92">
        <v>51328</v>
      </c>
      <c r="C17" s="93">
        <v>1</v>
      </c>
      <c r="D17" s="94">
        <v>335862239.45999312</v>
      </c>
      <c r="E17" s="93">
        <v>1</v>
      </c>
      <c r="F17" s="95">
        <v>137986718.64041531</v>
      </c>
      <c r="G17" s="93">
        <v>1</v>
      </c>
      <c r="H17" s="95">
        <v>474604625.76694757</v>
      </c>
      <c r="I17" s="93">
        <v>1</v>
      </c>
    </row>
    <row r="23" spans="1:9" ht="18" customHeight="1" x14ac:dyDescent="0.25">
      <c r="D23" s="99"/>
    </row>
  </sheetData>
  <mergeCells count="2">
    <mergeCell ref="A2:I2"/>
    <mergeCell ref="A1:I1"/>
  </mergeCells>
  <printOptions horizontalCentered="1"/>
  <pageMargins left="0.39370078740157483" right="0.39370078740157483" top="0.78740157480314965" bottom="0.39370078740157483" header="0" footer="0"/>
  <pageSetup paperSize="9" orientation="landscape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2:K12"/>
  <sheetViews>
    <sheetView showGridLines="0" zoomScale="70" zoomScaleNormal="70" workbookViewId="0">
      <selection activeCell="A21" sqref="A21"/>
    </sheetView>
  </sheetViews>
  <sheetFormatPr defaultRowHeight="15" x14ac:dyDescent="0.25"/>
  <cols>
    <col min="1" max="1" width="64.140625" bestFit="1" customWidth="1"/>
    <col min="2" max="2" width="9.42578125" customWidth="1"/>
    <col min="3" max="3" width="11.42578125" style="13" bestFit="1" customWidth="1"/>
    <col min="4" max="4" width="20.140625" style="12" bestFit="1" customWidth="1"/>
    <col min="5" max="5" width="13" style="12" customWidth="1"/>
    <col min="6" max="6" width="23" style="12" bestFit="1" customWidth="1"/>
    <col min="7" max="7" width="13" style="12" customWidth="1"/>
    <col min="8" max="8" width="21" style="12" bestFit="1" customWidth="1"/>
    <col min="9" max="9" width="13.28515625" style="12" customWidth="1"/>
    <col min="10" max="10" width="15.42578125" customWidth="1"/>
    <col min="11" max="11" width="11" style="12" customWidth="1"/>
  </cols>
  <sheetData>
    <row r="2" spans="1:11" s="1" customFormat="1" ht="21" customHeight="1" x14ac:dyDescent="0.25">
      <c r="A2" s="114" t="str">
        <f>CONCATENATE("ADMINISTRAÇÃO DIRETA - EDUCAÇÃO"," - ",MES_ANO_REFERENCIA)</f>
        <v>ADMINISTRAÇÃO DIRETA - EDUCAÇÃO - JULHO/2024</v>
      </c>
      <c r="B2" s="114"/>
      <c r="C2" s="114"/>
      <c r="D2" s="114"/>
      <c r="E2" s="114"/>
      <c r="F2" s="114"/>
      <c r="G2" s="114"/>
      <c r="H2" s="114"/>
      <c r="I2" s="114"/>
    </row>
    <row r="3" spans="1:11" ht="20.25" customHeight="1" x14ac:dyDescent="0.25">
      <c r="K3"/>
    </row>
    <row r="4" spans="1:11" ht="41.25" customHeight="1" x14ac:dyDescent="0.25">
      <c r="A4" s="78" t="s">
        <v>33</v>
      </c>
      <c r="B4" s="76" t="s">
        <v>29</v>
      </c>
      <c r="C4" s="76" t="s">
        <v>35</v>
      </c>
      <c r="D4" s="80" t="s">
        <v>6</v>
      </c>
      <c r="E4" s="76" t="s">
        <v>18</v>
      </c>
      <c r="F4" s="79" t="s">
        <v>4</v>
      </c>
      <c r="G4" s="79" t="s">
        <v>19</v>
      </c>
      <c r="H4" s="76" t="s">
        <v>5</v>
      </c>
      <c r="I4" s="76" t="s">
        <v>20</v>
      </c>
      <c r="K4"/>
    </row>
    <row r="5" spans="1:11" ht="18" customHeight="1" x14ac:dyDescent="0.25">
      <c r="A5" s="27" t="s">
        <v>16</v>
      </c>
      <c r="B5" s="28"/>
      <c r="C5" s="29"/>
      <c r="D5" s="30"/>
      <c r="E5" s="31"/>
      <c r="F5" s="32"/>
      <c r="G5" s="31"/>
      <c r="H5" s="30"/>
      <c r="I5" s="31"/>
      <c r="K5"/>
    </row>
    <row r="6" spans="1:11" ht="18" customHeight="1" x14ac:dyDescent="0.25">
      <c r="A6" s="57" t="s">
        <v>59</v>
      </c>
      <c r="B6" s="58">
        <v>17317</v>
      </c>
      <c r="C6" s="59">
        <v>0.97747798600135472</v>
      </c>
      <c r="D6" s="60">
        <v>111864343.28999436</v>
      </c>
      <c r="E6" s="61">
        <v>0.9659599736791924</v>
      </c>
      <c r="F6" s="62">
        <v>37991006.820000425</v>
      </c>
      <c r="G6" s="61">
        <v>0.96515353997946274</v>
      </c>
      <c r="H6" s="60">
        <v>149855350.10999632</v>
      </c>
      <c r="I6" s="61">
        <v>0.9657554008477448</v>
      </c>
      <c r="K6"/>
    </row>
    <row r="7" spans="1:11" ht="18" customHeight="1" x14ac:dyDescent="0.25">
      <c r="A7" s="57" t="s">
        <v>60</v>
      </c>
      <c r="B7" s="58">
        <v>186</v>
      </c>
      <c r="C7" s="59">
        <v>1.0498983969293295E-2</v>
      </c>
      <c r="D7" s="60">
        <v>2160838.9700000002</v>
      </c>
      <c r="E7" s="61">
        <v>1.8659064123544265E-2</v>
      </c>
      <c r="F7" s="62">
        <v>746109.86999999965</v>
      </c>
      <c r="G7" s="61">
        <v>1.895476436452358E-2</v>
      </c>
      <c r="H7" s="60">
        <v>2906948.8400000008</v>
      </c>
      <c r="I7" s="61">
        <v>1.8734076161828109E-2</v>
      </c>
      <c r="K7"/>
    </row>
    <row r="8" spans="1:11" ht="18" customHeight="1" thickBot="1" x14ac:dyDescent="0.3">
      <c r="A8" s="57" t="s">
        <v>61</v>
      </c>
      <c r="B8" s="58">
        <v>213</v>
      </c>
      <c r="C8" s="59">
        <v>1.2023030029351999E-2</v>
      </c>
      <c r="D8" s="60">
        <v>1781213.7999999984</v>
      </c>
      <c r="E8" s="61">
        <v>1.538096219726263E-2</v>
      </c>
      <c r="F8" s="62">
        <v>625539.35000000009</v>
      </c>
      <c r="G8" s="61">
        <v>1.5891695656012769E-2</v>
      </c>
      <c r="H8" s="60">
        <v>2406753.1500000013</v>
      </c>
      <c r="I8" s="61">
        <v>1.5510522990428592E-2</v>
      </c>
      <c r="K8"/>
    </row>
    <row r="9" spans="1:11" ht="15.75" thickTop="1" x14ac:dyDescent="0.25">
      <c r="A9" s="16" t="s">
        <v>70</v>
      </c>
      <c r="B9" s="63">
        <v>17716</v>
      </c>
      <c r="C9" s="64">
        <v>1</v>
      </c>
      <c r="D9" s="65">
        <v>115806396.05999444</v>
      </c>
      <c r="E9" s="64">
        <v>1</v>
      </c>
      <c r="F9" s="66">
        <v>39362656.040000461</v>
      </c>
      <c r="G9" s="64">
        <v>1</v>
      </c>
      <c r="H9" s="65">
        <v>155169052.09999609</v>
      </c>
      <c r="I9" s="64">
        <v>1</v>
      </c>
      <c r="K9"/>
    </row>
    <row r="11" spans="1:11" x14ac:dyDescent="0.25">
      <c r="A11" s="1"/>
      <c r="B11" s="1"/>
      <c r="J11" s="1"/>
    </row>
    <row r="12" spans="1:11" x14ac:dyDescent="0.25">
      <c r="A12" s="111" t="s">
        <v>32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</sheetData>
  <mergeCells count="2">
    <mergeCell ref="A12:K12"/>
    <mergeCell ref="A2:I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1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2:K30"/>
  <sheetViews>
    <sheetView showGridLines="0" zoomScale="90" zoomScaleNormal="90" workbookViewId="0">
      <selection activeCell="A4" sqref="A4:I11"/>
    </sheetView>
  </sheetViews>
  <sheetFormatPr defaultRowHeight="15" x14ac:dyDescent="0.25"/>
  <cols>
    <col min="1" max="1" width="75.42578125" customWidth="1"/>
    <col min="2" max="3" width="9.140625" style="2"/>
    <col min="4" max="4" width="14.7109375" style="2" bestFit="1" customWidth="1"/>
    <col min="5" max="5" width="13.140625" style="2" customWidth="1"/>
    <col min="6" max="6" width="15.28515625" style="2" bestFit="1" customWidth="1"/>
    <col min="7" max="7" width="13.140625" style="2" customWidth="1"/>
    <col min="8" max="8" width="14.7109375" style="2" bestFit="1" customWidth="1"/>
    <col min="9" max="9" width="10.42578125" style="2" customWidth="1"/>
    <col min="10" max="10" width="14.28515625" style="2" customWidth="1"/>
    <col min="11" max="11" width="11.140625" style="2" customWidth="1"/>
  </cols>
  <sheetData>
    <row r="2" spans="1:9" s="1" customFormat="1" ht="19.5" customHeight="1" x14ac:dyDescent="0.25">
      <c r="A2" s="114" t="str">
        <f>CONCATENATE("ADMINISTRAÇÃO DIRETA - SAÚDE"," - ",MES_ANO_REFERENCIA)</f>
        <v>ADMINISTRAÇÃO DIRETA - SAÚDE - JULHO/2024</v>
      </c>
      <c r="B2" s="114"/>
      <c r="C2" s="114"/>
      <c r="D2" s="114"/>
      <c r="E2" s="114"/>
      <c r="F2" s="114"/>
      <c r="G2" s="114"/>
      <c r="H2" s="114"/>
      <c r="I2" s="114"/>
    </row>
    <row r="3" spans="1:9" ht="21" customHeight="1" x14ac:dyDescent="0.25"/>
    <row r="4" spans="1:9" ht="45" x14ac:dyDescent="0.25">
      <c r="A4" s="20" t="s">
        <v>37</v>
      </c>
      <c r="B4" s="19" t="s">
        <v>72</v>
      </c>
      <c r="C4" s="76" t="s">
        <v>35</v>
      </c>
      <c r="D4" s="76" t="s">
        <v>6</v>
      </c>
      <c r="E4" s="76" t="s">
        <v>18</v>
      </c>
      <c r="F4" s="76" t="s">
        <v>4</v>
      </c>
      <c r="G4" s="76" t="s">
        <v>19</v>
      </c>
      <c r="H4" s="76" t="s">
        <v>5</v>
      </c>
      <c r="I4" s="76" t="s">
        <v>20</v>
      </c>
    </row>
    <row r="5" spans="1:9" x14ac:dyDescent="0.25">
      <c r="A5" s="27" t="s">
        <v>16</v>
      </c>
      <c r="B5" s="28">
        <v>17664</v>
      </c>
      <c r="C5" s="31">
        <v>1</v>
      </c>
      <c r="D5" s="30">
        <v>102921984.51000249</v>
      </c>
      <c r="E5" s="31">
        <v>1</v>
      </c>
      <c r="F5" s="32">
        <v>37352961.731111847</v>
      </c>
      <c r="G5" s="31">
        <v>1</v>
      </c>
      <c r="H5" s="32">
        <v>140274946.24110904</v>
      </c>
      <c r="I5" s="31">
        <v>1</v>
      </c>
    </row>
    <row r="6" spans="1:9" x14ac:dyDescent="0.25">
      <c r="A6" s="72" t="s">
        <v>65</v>
      </c>
      <c r="B6" s="58">
        <v>16327</v>
      </c>
      <c r="C6" s="61">
        <v>0.9243093297101449</v>
      </c>
      <c r="D6" s="60">
        <v>93224990.050001472</v>
      </c>
      <c r="E6" s="61">
        <v>0.90578305979847662</v>
      </c>
      <c r="F6" s="62">
        <v>34146134.09888979</v>
      </c>
      <c r="G6" s="61">
        <v>0.91414796889985184</v>
      </c>
      <c r="H6" s="62">
        <v>127371124.14888576</v>
      </c>
      <c r="I6" s="61">
        <v>0.90801050053482979</v>
      </c>
    </row>
    <row r="7" spans="1:9" x14ac:dyDescent="0.25">
      <c r="A7" s="72" t="s">
        <v>62</v>
      </c>
      <c r="B7" s="58">
        <v>959</v>
      </c>
      <c r="C7" s="61">
        <v>5.4291213768115944E-2</v>
      </c>
      <c r="D7" s="60">
        <v>7039111.5399999926</v>
      </c>
      <c r="E7" s="61">
        <v>6.8392691547022155E-2</v>
      </c>
      <c r="F7" s="62">
        <v>2269817.9311111108</v>
      </c>
      <c r="G7" s="61">
        <v>6.076674581926244E-2</v>
      </c>
      <c r="H7" s="62">
        <v>9308929.471111076</v>
      </c>
      <c r="I7" s="61">
        <v>6.636202487014746E-2</v>
      </c>
    </row>
    <row r="8" spans="1:9" x14ac:dyDescent="0.25">
      <c r="A8" s="72" t="s">
        <v>63</v>
      </c>
      <c r="B8" s="58">
        <v>223</v>
      </c>
      <c r="C8" s="61">
        <v>1.2624547101449276E-2</v>
      </c>
      <c r="D8" s="60">
        <v>1698033.8800000013</v>
      </c>
      <c r="E8" s="61">
        <v>1.6498262135967438E-2</v>
      </c>
      <c r="F8" s="62">
        <v>589161.31666666712</v>
      </c>
      <c r="G8" s="61">
        <v>1.5772813971427217E-2</v>
      </c>
      <c r="H8" s="62">
        <v>2287195.1966666654</v>
      </c>
      <c r="I8" s="61">
        <v>1.6305086959259009E-2</v>
      </c>
    </row>
    <row r="9" spans="1:9" s="1" customFormat="1" x14ac:dyDescent="0.25">
      <c r="A9" s="72" t="s">
        <v>64</v>
      </c>
      <c r="B9" s="58">
        <v>104</v>
      </c>
      <c r="C9" s="61">
        <v>5.88768115942029E-3</v>
      </c>
      <c r="D9" s="60">
        <v>453335.4200000001</v>
      </c>
      <c r="E9" s="61">
        <v>4.4046509806264242E-3</v>
      </c>
      <c r="F9" s="62">
        <v>168204.39444444448</v>
      </c>
      <c r="G9" s="61">
        <v>4.5031072945507424E-3</v>
      </c>
      <c r="H9" s="62">
        <v>621539.81444444449</v>
      </c>
      <c r="I9" s="61">
        <v>4.4308683132633113E-3</v>
      </c>
    </row>
    <row r="10" spans="1:9" ht="15.75" thickBot="1" x14ac:dyDescent="0.3">
      <c r="A10" s="72" t="s">
        <v>80</v>
      </c>
      <c r="B10" s="58">
        <v>51</v>
      </c>
      <c r="C10" s="61">
        <v>2.887228260869565E-3</v>
      </c>
      <c r="D10" s="60">
        <v>506513.61999999982</v>
      </c>
      <c r="E10" s="61">
        <v>4.9213355378973887E-3</v>
      </c>
      <c r="F10" s="62">
        <v>179643.99000000002</v>
      </c>
      <c r="G10" s="61">
        <v>4.8093640149121514E-3</v>
      </c>
      <c r="H10" s="62">
        <v>686157.61000000022</v>
      </c>
      <c r="I10" s="61">
        <v>4.8915193224926328E-3</v>
      </c>
    </row>
    <row r="11" spans="1:9" ht="15.75" thickTop="1" x14ac:dyDescent="0.25">
      <c r="A11" s="16" t="s">
        <v>70</v>
      </c>
      <c r="B11" s="21">
        <v>17664</v>
      </c>
      <c r="C11" s="22">
        <v>1</v>
      </c>
      <c r="D11" s="23">
        <v>102921984.51000249</v>
      </c>
      <c r="E11" s="22">
        <v>1</v>
      </c>
      <c r="F11" s="24">
        <v>37352961.731111847</v>
      </c>
      <c r="G11" s="22">
        <v>1</v>
      </c>
      <c r="H11" s="24">
        <v>140274946.24110904</v>
      </c>
      <c r="I11" s="22">
        <v>1</v>
      </c>
    </row>
    <row r="24" spans="1:4" x14ac:dyDescent="0.25">
      <c r="A24" s="101"/>
    </row>
    <row r="30" spans="1:4" x14ac:dyDescent="0.25">
      <c r="D30" s="100"/>
    </row>
  </sheetData>
  <mergeCells count="1">
    <mergeCell ref="A2:I2"/>
  </mergeCells>
  <printOptions horizontalCentered="1"/>
  <pageMargins left="0.2" right="0.24" top="0.78740157480314965" bottom="0.39370078740157483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3"/>
  <sheetViews>
    <sheetView topLeftCell="A7" workbookViewId="0">
      <selection activeCell="A33" sqref="A33"/>
    </sheetView>
  </sheetViews>
  <sheetFormatPr defaultRowHeight="12.75" x14ac:dyDescent="0.2"/>
  <cols>
    <col min="1" max="1" width="15.5703125" style="9" bestFit="1" customWidth="1"/>
    <col min="2" max="256" width="9.140625" style="9"/>
    <col min="257" max="257" width="15.5703125" style="9" bestFit="1" customWidth="1"/>
    <col min="258" max="512" width="9.140625" style="9"/>
    <col min="513" max="513" width="15.5703125" style="9" bestFit="1" customWidth="1"/>
    <col min="514" max="768" width="9.140625" style="9"/>
    <col min="769" max="769" width="15.5703125" style="9" bestFit="1" customWidth="1"/>
    <col min="770" max="1024" width="9.140625" style="9"/>
    <col min="1025" max="1025" width="15.5703125" style="9" bestFit="1" customWidth="1"/>
    <col min="1026" max="1280" width="9.140625" style="9"/>
    <col min="1281" max="1281" width="15.5703125" style="9" bestFit="1" customWidth="1"/>
    <col min="1282" max="1536" width="9.140625" style="9"/>
    <col min="1537" max="1537" width="15.5703125" style="9" bestFit="1" customWidth="1"/>
    <col min="1538" max="1792" width="9.140625" style="9"/>
    <col min="1793" max="1793" width="15.5703125" style="9" bestFit="1" customWidth="1"/>
    <col min="1794" max="2048" width="9.140625" style="9"/>
    <col min="2049" max="2049" width="15.5703125" style="9" bestFit="1" customWidth="1"/>
    <col min="2050" max="2304" width="9.140625" style="9"/>
    <col min="2305" max="2305" width="15.5703125" style="9" bestFit="1" customWidth="1"/>
    <col min="2306" max="2560" width="9.140625" style="9"/>
    <col min="2561" max="2561" width="15.5703125" style="9" bestFit="1" customWidth="1"/>
    <col min="2562" max="2816" width="9.140625" style="9"/>
    <col min="2817" max="2817" width="15.5703125" style="9" bestFit="1" customWidth="1"/>
    <col min="2818" max="3072" width="9.140625" style="9"/>
    <col min="3073" max="3073" width="15.5703125" style="9" bestFit="1" customWidth="1"/>
    <col min="3074" max="3328" width="9.140625" style="9"/>
    <col min="3329" max="3329" width="15.5703125" style="9" bestFit="1" customWidth="1"/>
    <col min="3330" max="3584" width="9.140625" style="9"/>
    <col min="3585" max="3585" width="15.5703125" style="9" bestFit="1" customWidth="1"/>
    <col min="3586" max="3840" width="9.140625" style="9"/>
    <col min="3841" max="3841" width="15.5703125" style="9" bestFit="1" customWidth="1"/>
    <col min="3842" max="4096" width="9.140625" style="9"/>
    <col min="4097" max="4097" width="15.5703125" style="9" bestFit="1" customWidth="1"/>
    <col min="4098" max="4352" width="9.140625" style="9"/>
    <col min="4353" max="4353" width="15.5703125" style="9" bestFit="1" customWidth="1"/>
    <col min="4354" max="4608" width="9.140625" style="9"/>
    <col min="4609" max="4609" width="15.5703125" style="9" bestFit="1" customWidth="1"/>
    <col min="4610" max="4864" width="9.140625" style="9"/>
    <col min="4865" max="4865" width="15.5703125" style="9" bestFit="1" customWidth="1"/>
    <col min="4866" max="5120" width="9.140625" style="9"/>
    <col min="5121" max="5121" width="15.5703125" style="9" bestFit="1" customWidth="1"/>
    <col min="5122" max="5376" width="9.140625" style="9"/>
    <col min="5377" max="5377" width="15.5703125" style="9" bestFit="1" customWidth="1"/>
    <col min="5378" max="5632" width="9.140625" style="9"/>
    <col min="5633" max="5633" width="15.5703125" style="9" bestFit="1" customWidth="1"/>
    <col min="5634" max="5888" width="9.140625" style="9"/>
    <col min="5889" max="5889" width="15.5703125" style="9" bestFit="1" customWidth="1"/>
    <col min="5890" max="6144" width="9.140625" style="9"/>
    <col min="6145" max="6145" width="15.5703125" style="9" bestFit="1" customWidth="1"/>
    <col min="6146" max="6400" width="9.140625" style="9"/>
    <col min="6401" max="6401" width="15.5703125" style="9" bestFit="1" customWidth="1"/>
    <col min="6402" max="6656" width="9.140625" style="9"/>
    <col min="6657" max="6657" width="15.5703125" style="9" bestFit="1" customWidth="1"/>
    <col min="6658" max="6912" width="9.140625" style="9"/>
    <col min="6913" max="6913" width="15.5703125" style="9" bestFit="1" customWidth="1"/>
    <col min="6914" max="7168" width="9.140625" style="9"/>
    <col min="7169" max="7169" width="15.5703125" style="9" bestFit="1" customWidth="1"/>
    <col min="7170" max="7424" width="9.140625" style="9"/>
    <col min="7425" max="7425" width="15.5703125" style="9" bestFit="1" customWidth="1"/>
    <col min="7426" max="7680" width="9.140625" style="9"/>
    <col min="7681" max="7681" width="15.5703125" style="9" bestFit="1" customWidth="1"/>
    <col min="7682" max="7936" width="9.140625" style="9"/>
    <col min="7937" max="7937" width="15.5703125" style="9" bestFit="1" customWidth="1"/>
    <col min="7938" max="8192" width="9.140625" style="9"/>
    <col min="8193" max="8193" width="15.5703125" style="9" bestFit="1" customWidth="1"/>
    <col min="8194" max="8448" width="9.140625" style="9"/>
    <col min="8449" max="8449" width="15.5703125" style="9" bestFit="1" customWidth="1"/>
    <col min="8450" max="8704" width="9.140625" style="9"/>
    <col min="8705" max="8705" width="15.5703125" style="9" bestFit="1" customWidth="1"/>
    <col min="8706" max="8960" width="9.140625" style="9"/>
    <col min="8961" max="8961" width="15.5703125" style="9" bestFit="1" customWidth="1"/>
    <col min="8962" max="9216" width="9.140625" style="9"/>
    <col min="9217" max="9217" width="15.5703125" style="9" bestFit="1" customWidth="1"/>
    <col min="9218" max="9472" width="9.140625" style="9"/>
    <col min="9473" max="9473" width="15.5703125" style="9" bestFit="1" customWidth="1"/>
    <col min="9474" max="9728" width="9.140625" style="9"/>
    <col min="9729" max="9729" width="15.5703125" style="9" bestFit="1" customWidth="1"/>
    <col min="9730" max="9984" width="9.140625" style="9"/>
    <col min="9985" max="9985" width="15.5703125" style="9" bestFit="1" customWidth="1"/>
    <col min="9986" max="10240" width="9.140625" style="9"/>
    <col min="10241" max="10241" width="15.5703125" style="9" bestFit="1" customWidth="1"/>
    <col min="10242" max="10496" width="9.140625" style="9"/>
    <col min="10497" max="10497" width="15.5703125" style="9" bestFit="1" customWidth="1"/>
    <col min="10498" max="10752" width="9.140625" style="9"/>
    <col min="10753" max="10753" width="15.5703125" style="9" bestFit="1" customWidth="1"/>
    <col min="10754" max="11008" width="9.140625" style="9"/>
    <col min="11009" max="11009" width="15.5703125" style="9" bestFit="1" customWidth="1"/>
    <col min="11010" max="11264" width="9.140625" style="9"/>
    <col min="11265" max="11265" width="15.5703125" style="9" bestFit="1" customWidth="1"/>
    <col min="11266" max="11520" width="9.140625" style="9"/>
    <col min="11521" max="11521" width="15.5703125" style="9" bestFit="1" customWidth="1"/>
    <col min="11522" max="11776" width="9.140625" style="9"/>
    <col min="11777" max="11777" width="15.5703125" style="9" bestFit="1" customWidth="1"/>
    <col min="11778" max="12032" width="9.140625" style="9"/>
    <col min="12033" max="12033" width="15.5703125" style="9" bestFit="1" customWidth="1"/>
    <col min="12034" max="12288" width="9.140625" style="9"/>
    <col min="12289" max="12289" width="15.5703125" style="9" bestFit="1" customWidth="1"/>
    <col min="12290" max="12544" width="9.140625" style="9"/>
    <col min="12545" max="12545" width="15.5703125" style="9" bestFit="1" customWidth="1"/>
    <col min="12546" max="12800" width="9.140625" style="9"/>
    <col min="12801" max="12801" width="15.5703125" style="9" bestFit="1" customWidth="1"/>
    <col min="12802" max="13056" width="9.140625" style="9"/>
    <col min="13057" max="13057" width="15.5703125" style="9" bestFit="1" customWidth="1"/>
    <col min="13058" max="13312" width="9.140625" style="9"/>
    <col min="13313" max="13313" width="15.5703125" style="9" bestFit="1" customWidth="1"/>
    <col min="13314" max="13568" width="9.140625" style="9"/>
    <col min="13569" max="13569" width="15.5703125" style="9" bestFit="1" customWidth="1"/>
    <col min="13570" max="13824" width="9.140625" style="9"/>
    <col min="13825" max="13825" width="15.5703125" style="9" bestFit="1" customWidth="1"/>
    <col min="13826" max="14080" width="9.140625" style="9"/>
    <col min="14081" max="14081" width="15.5703125" style="9" bestFit="1" customWidth="1"/>
    <col min="14082" max="14336" width="9.140625" style="9"/>
    <col min="14337" max="14337" width="15.5703125" style="9" bestFit="1" customWidth="1"/>
    <col min="14338" max="14592" width="9.140625" style="9"/>
    <col min="14593" max="14593" width="15.5703125" style="9" bestFit="1" customWidth="1"/>
    <col min="14594" max="14848" width="9.140625" style="9"/>
    <col min="14849" max="14849" width="15.5703125" style="9" bestFit="1" customWidth="1"/>
    <col min="14850" max="15104" width="9.140625" style="9"/>
    <col min="15105" max="15105" width="15.5703125" style="9" bestFit="1" customWidth="1"/>
    <col min="15106" max="15360" width="9.140625" style="9"/>
    <col min="15361" max="15361" width="15.5703125" style="9" bestFit="1" customWidth="1"/>
    <col min="15362" max="15616" width="9.140625" style="9"/>
    <col min="15617" max="15617" width="15.5703125" style="9" bestFit="1" customWidth="1"/>
    <col min="15618" max="15872" width="9.140625" style="9"/>
    <col min="15873" max="15873" width="15.5703125" style="9" bestFit="1" customWidth="1"/>
    <col min="15874" max="16128" width="9.140625" style="9"/>
    <col min="16129" max="16129" width="15.5703125" style="9" bestFit="1" customWidth="1"/>
    <col min="16130" max="16384" width="9.140625" style="9"/>
  </cols>
  <sheetData>
    <row r="1" spans="1:2" x14ac:dyDescent="0.2">
      <c r="A1" s="7" t="s">
        <v>23</v>
      </c>
      <c r="B1" s="8">
        <f>1+1+14+5</f>
        <v>21</v>
      </c>
    </row>
    <row r="2" spans="1:2" x14ac:dyDescent="0.2">
      <c r="A2" s="7" t="s">
        <v>24</v>
      </c>
      <c r="B2" s="8">
        <v>5</v>
      </c>
    </row>
    <row r="3" spans="1:2" x14ac:dyDescent="0.2">
      <c r="A3" s="7" t="s">
        <v>25</v>
      </c>
      <c r="B3" s="8">
        <v>10</v>
      </c>
    </row>
    <row r="4" spans="1:2" x14ac:dyDescent="0.2">
      <c r="A4" s="7" t="s">
        <v>22</v>
      </c>
      <c r="B4" s="8">
        <v>36</v>
      </c>
    </row>
    <row r="33" spans="1:1" x14ac:dyDescent="0.2">
      <c r="A33" s="9" t="s">
        <v>26</v>
      </c>
    </row>
  </sheetData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22"/>
  <sheetViews>
    <sheetView showGridLines="0" zoomScale="90" zoomScaleNormal="90" zoomScaleSheetLayoutView="55" workbookViewId="0">
      <selection activeCell="A5" sqref="A5:I19"/>
    </sheetView>
  </sheetViews>
  <sheetFormatPr defaultRowHeight="15" x14ac:dyDescent="0.25"/>
  <cols>
    <col min="1" max="1" width="35.7109375" style="10" customWidth="1"/>
    <col min="2" max="2" width="9.5703125" style="6" customWidth="1"/>
    <col min="3" max="3" width="8.5703125" style="4" bestFit="1" customWidth="1"/>
    <col min="4" max="4" width="15.85546875" style="5" bestFit="1" customWidth="1"/>
    <col min="5" max="5" width="13" style="5" bestFit="1" customWidth="1"/>
    <col min="6" max="6" width="15.28515625" style="5" bestFit="1" customWidth="1"/>
    <col min="7" max="7" width="15" style="5" bestFit="1" customWidth="1"/>
    <col min="8" max="8" width="15" style="4" customWidth="1"/>
    <col min="9" max="9" width="12.42578125" style="4" customWidth="1"/>
    <col min="10" max="10" width="16.42578125" style="4" customWidth="1"/>
    <col min="11" max="11" width="12.7109375" style="4" customWidth="1"/>
    <col min="12" max="16384" width="9.140625" style="4"/>
  </cols>
  <sheetData>
    <row r="1" spans="1:12" ht="15" customHeight="1" x14ac:dyDescent="0.25">
      <c r="A1" s="1"/>
      <c r="B1" s="1"/>
      <c r="C1" s="83"/>
      <c r="D1" s="84"/>
      <c r="E1" s="84"/>
      <c r="F1" s="83"/>
      <c r="G1" s="83"/>
      <c r="H1" s="83"/>
      <c r="I1" s="83"/>
      <c r="J1"/>
      <c r="K1"/>
    </row>
    <row r="2" spans="1:12" ht="21" customHeight="1" x14ac:dyDescent="0.25">
      <c r="A2" s="110" t="str">
        <f>CONCATENATE("ADMINISTRAÇÃO DIRETA POR ÁREA DE ATUAÇÃO"," - ",MES_ANO_REFERENCIA)</f>
        <v>ADMINISTRAÇÃO DIRETA POR ÁREA DE ATUAÇÃO - JULHO/2024</v>
      </c>
      <c r="B2" s="110"/>
      <c r="C2" s="110"/>
      <c r="D2" s="110"/>
      <c r="E2" s="110"/>
      <c r="F2" s="110"/>
      <c r="G2" s="110"/>
      <c r="H2" s="110"/>
      <c r="I2" s="110"/>
      <c r="J2"/>
      <c r="K2"/>
    </row>
    <row r="3" spans="1:12" ht="15" customHeight="1" x14ac:dyDescent="0.25">
      <c r="A3" s="85"/>
      <c r="B3" s="86"/>
      <c r="C3" s="83"/>
      <c r="D3" s="84"/>
      <c r="E3" s="84"/>
      <c r="F3" s="83"/>
      <c r="G3" s="83"/>
      <c r="H3" s="83"/>
      <c r="I3" s="83"/>
      <c r="J3"/>
      <c r="K3"/>
    </row>
    <row r="4" spans="1:12" x14ac:dyDescent="0.25">
      <c r="A4" s="85"/>
      <c r="B4" s="86"/>
      <c r="C4" s="83"/>
      <c r="D4" s="84"/>
      <c r="E4" s="84"/>
      <c r="F4" s="83"/>
      <c r="G4" s="83"/>
      <c r="H4" s="83"/>
      <c r="I4" s="83"/>
      <c r="J4" s="1"/>
      <c r="K4" s="1"/>
    </row>
    <row r="5" spans="1:12" ht="45" x14ac:dyDescent="0.25">
      <c r="A5" s="74" t="s">
        <v>30</v>
      </c>
      <c r="B5" s="75" t="s">
        <v>29</v>
      </c>
      <c r="C5" s="76" t="s">
        <v>35</v>
      </c>
      <c r="D5" s="76" t="s">
        <v>6</v>
      </c>
      <c r="E5" s="76" t="s">
        <v>18</v>
      </c>
      <c r="F5" s="76" t="s">
        <v>8</v>
      </c>
      <c r="G5" s="76" t="s">
        <v>19</v>
      </c>
      <c r="H5" s="76" t="s">
        <v>5</v>
      </c>
      <c r="I5" s="76" t="s">
        <v>47</v>
      </c>
    </row>
    <row r="6" spans="1:12" x14ac:dyDescent="0.25">
      <c r="A6" s="35" t="s">
        <v>43</v>
      </c>
      <c r="B6" s="36">
        <v>880</v>
      </c>
      <c r="C6" s="37">
        <v>2.5249626994146679E-2</v>
      </c>
      <c r="D6" s="38">
        <v>5895878.879999999</v>
      </c>
      <c r="E6" s="37">
        <v>2.2932986015430184E-2</v>
      </c>
      <c r="F6" s="40">
        <v>2565673.0599999987</v>
      </c>
      <c r="G6" s="37">
        <v>2.8117595100509516E-2</v>
      </c>
      <c r="H6" s="40">
        <v>8461551.9399999641</v>
      </c>
      <c r="I6" s="37">
        <v>2.4291100311117895E-2</v>
      </c>
    </row>
    <row r="7" spans="1:12" x14ac:dyDescent="0.25">
      <c r="A7" s="35" t="s">
        <v>42</v>
      </c>
      <c r="B7" s="36">
        <v>71</v>
      </c>
      <c r="C7" s="37">
        <v>2.0371858143004708E-3</v>
      </c>
      <c r="D7" s="38">
        <v>3896660.569999997</v>
      </c>
      <c r="E7" s="37">
        <v>1.5156699141466787E-2</v>
      </c>
      <c r="F7" s="40">
        <v>820132.54000000027</v>
      </c>
      <c r="G7" s="37">
        <v>8.987955265224808E-3</v>
      </c>
      <c r="H7" s="40">
        <v>4716793.1100000022</v>
      </c>
      <c r="I7" s="37">
        <v>1.354078960860226E-2</v>
      </c>
      <c r="K7" s="73"/>
      <c r="L7" s="73"/>
    </row>
    <row r="8" spans="1:12" x14ac:dyDescent="0.25">
      <c r="A8" s="35" t="s">
        <v>38</v>
      </c>
      <c r="B8" s="36">
        <v>2157</v>
      </c>
      <c r="C8" s="37">
        <v>6.1890278893607251E-2</v>
      </c>
      <c r="D8" s="38">
        <v>16125295.970000062</v>
      </c>
      <c r="E8" s="37">
        <v>6.2721978266738782E-2</v>
      </c>
      <c r="F8" s="40">
        <v>5923845.070000018</v>
      </c>
      <c r="G8" s="37">
        <v>6.492030481717341E-2</v>
      </c>
      <c r="H8" s="40">
        <v>22049141.040000092</v>
      </c>
      <c r="I8" s="37">
        <v>6.329783242772731E-2</v>
      </c>
    </row>
    <row r="9" spans="1:12" x14ac:dyDescent="0.25">
      <c r="A9" s="35" t="s">
        <v>39</v>
      </c>
      <c r="B9" s="36">
        <v>16351</v>
      </c>
      <c r="C9" s="37">
        <v>0.46915528520601402</v>
      </c>
      <c r="D9" s="38">
        <v>113069155.23999308</v>
      </c>
      <c r="E9" s="37">
        <v>0.43980098788855487</v>
      </c>
      <c r="F9" s="40">
        <v>38530358.120000273</v>
      </c>
      <c r="G9" s="37">
        <v>0.42225996195158133</v>
      </c>
      <c r="H9" s="40">
        <v>151599513.35999566</v>
      </c>
      <c r="I9" s="37">
        <v>0.43520609602785559</v>
      </c>
    </row>
    <row r="10" spans="1:12" x14ac:dyDescent="0.25">
      <c r="A10" s="35" t="s">
        <v>44</v>
      </c>
      <c r="B10" s="36">
        <v>7644</v>
      </c>
      <c r="C10" s="37">
        <v>0.21932744175370136</v>
      </c>
      <c r="D10" s="38">
        <v>48751833.120000802</v>
      </c>
      <c r="E10" s="37">
        <v>0.18962823523395797</v>
      </c>
      <c r="F10" s="40">
        <v>19750483.049999893</v>
      </c>
      <c r="G10" s="37">
        <v>0.21644850004363902</v>
      </c>
      <c r="H10" s="40">
        <v>68502316.169999719</v>
      </c>
      <c r="I10" s="37">
        <v>0.19665383435906483</v>
      </c>
    </row>
    <row r="11" spans="1:12" x14ac:dyDescent="0.25">
      <c r="A11" s="35" t="s">
        <v>45</v>
      </c>
      <c r="B11" s="36">
        <v>289</v>
      </c>
      <c r="C11" s="37">
        <v>8.2922070469413512E-3</v>
      </c>
      <c r="D11" s="38">
        <v>9009797.7799999993</v>
      </c>
      <c r="E11" s="37">
        <v>3.5045083302422578E-2</v>
      </c>
      <c r="F11" s="40">
        <v>2178950.4099999978</v>
      </c>
      <c r="G11" s="37">
        <v>2.3879443693604972E-2</v>
      </c>
      <c r="H11" s="40">
        <v>11188748.189999998</v>
      </c>
      <c r="I11" s="37">
        <v>3.212023120183434E-2</v>
      </c>
    </row>
    <row r="12" spans="1:12" x14ac:dyDescent="0.25">
      <c r="A12" s="35" t="s">
        <v>41</v>
      </c>
      <c r="B12" s="36">
        <v>250</v>
      </c>
      <c r="C12" s="37">
        <v>7.1731894869734875E-3</v>
      </c>
      <c r="D12" s="38">
        <v>3974893.449999996</v>
      </c>
      <c r="E12" s="37">
        <v>1.5460998734369347E-2</v>
      </c>
      <c r="F12" s="40">
        <v>1327649.2999999993</v>
      </c>
      <c r="G12" s="37">
        <v>1.4549907404365422E-2</v>
      </c>
      <c r="H12" s="40">
        <v>5302542.7499999991</v>
      </c>
      <c r="I12" s="37">
        <v>1.5222337315610861E-2</v>
      </c>
    </row>
    <row r="13" spans="1:12" x14ac:dyDescent="0.25">
      <c r="A13" s="35" t="s">
        <v>46</v>
      </c>
      <c r="B13" s="36">
        <v>133</v>
      </c>
      <c r="C13" s="37">
        <v>3.8161368070698956E-3</v>
      </c>
      <c r="D13" s="38">
        <v>2065738.0099999988</v>
      </c>
      <c r="E13" s="37">
        <v>8.0350261358952072E-3</v>
      </c>
      <c r="F13" s="40">
        <v>701955.92999999993</v>
      </c>
      <c r="G13" s="37">
        <v>7.6928401072822615E-3</v>
      </c>
      <c r="H13" s="40">
        <v>2767693.9400000013</v>
      </c>
      <c r="I13" s="37">
        <v>7.9453901132719908E-3</v>
      </c>
    </row>
    <row r="14" spans="1:12" x14ac:dyDescent="0.25">
      <c r="A14" s="35" t="s">
        <v>40</v>
      </c>
      <c r="B14" s="36">
        <v>222</v>
      </c>
      <c r="C14" s="37">
        <v>6.3697922644324568E-3</v>
      </c>
      <c r="D14" s="38">
        <v>4086246.3599999961</v>
      </c>
      <c r="E14" s="37">
        <v>1.5894124105460324E-2</v>
      </c>
      <c r="F14" s="40">
        <v>1399590.0000000009</v>
      </c>
      <c r="G14" s="37">
        <v>1.5338316303918379E-2</v>
      </c>
      <c r="H14" s="40">
        <v>5485836.3599999985</v>
      </c>
      <c r="I14" s="37">
        <v>1.5748529614431274E-2</v>
      </c>
    </row>
    <row r="15" spans="1:12" x14ac:dyDescent="0.25">
      <c r="A15" s="35" t="s">
        <v>50</v>
      </c>
      <c r="B15" s="36">
        <v>2485</v>
      </c>
      <c r="C15" s="37">
        <v>7.1301503500516464E-2</v>
      </c>
      <c r="D15" s="38">
        <v>16638393.78000016</v>
      </c>
      <c r="E15" s="37">
        <v>6.471775618904238E-2</v>
      </c>
      <c r="F15" s="40">
        <v>7261733.3899999727</v>
      </c>
      <c r="G15" s="37">
        <v>7.9582423174318906E-2</v>
      </c>
      <c r="H15" s="40">
        <v>23900127.169999961</v>
      </c>
      <c r="I15" s="37">
        <v>6.861157275304107E-2</v>
      </c>
    </row>
    <row r="16" spans="1:12" x14ac:dyDescent="0.25">
      <c r="A16" s="35" t="s">
        <v>71</v>
      </c>
      <c r="B16" s="36">
        <v>381</v>
      </c>
      <c r="C16" s="37">
        <v>1.0931940778147596E-2</v>
      </c>
      <c r="D16" s="38">
        <v>1032320.4800000009</v>
      </c>
      <c r="E16" s="37">
        <v>4.0153794901706327E-3</v>
      </c>
      <c r="F16" s="40">
        <v>236133.74888888895</v>
      </c>
      <c r="G16" s="37">
        <v>2.5878250991274668E-3</v>
      </c>
      <c r="H16" s="40">
        <v>1268454.2288888895</v>
      </c>
      <c r="I16" s="37">
        <v>3.6414299802787534E-3</v>
      </c>
    </row>
    <row r="17" spans="1:9" x14ac:dyDescent="0.25">
      <c r="A17" s="35" t="s">
        <v>76</v>
      </c>
      <c r="B17" s="36">
        <v>324</v>
      </c>
      <c r="C17" s="37">
        <v>9.2964535751176407E-3</v>
      </c>
      <c r="D17" s="38">
        <v>2598705.990000003</v>
      </c>
      <c r="E17" s="37">
        <v>1.0108092337012991E-2</v>
      </c>
      <c r="F17" s="40">
        <v>939628.25000000128</v>
      </c>
      <c r="G17" s="37">
        <v>1.0297526637513347E-2</v>
      </c>
      <c r="H17" s="40">
        <v>3538334.2400000105</v>
      </c>
      <c r="I17" s="37">
        <v>1.0157714869277717E-2</v>
      </c>
    </row>
    <row r="18" spans="1:9" ht="15.75" thickBot="1" x14ac:dyDescent="0.3">
      <c r="A18" s="35" t="s">
        <v>81</v>
      </c>
      <c r="B18" s="36">
        <v>3665</v>
      </c>
      <c r="C18" s="37">
        <v>0.10515895787903133</v>
      </c>
      <c r="D18" s="38">
        <v>29946715.799999896</v>
      </c>
      <c r="E18" s="37">
        <v>0.11648265315949975</v>
      </c>
      <c r="F18" s="40">
        <v>9611822.4000000171</v>
      </c>
      <c r="G18" s="37">
        <v>0.10533740040175198</v>
      </c>
      <c r="H18" s="40">
        <v>39558538.200000033</v>
      </c>
      <c r="I18" s="37">
        <v>0.11356314141793167</v>
      </c>
    </row>
    <row r="19" spans="1:9" ht="15.75" thickTop="1" x14ac:dyDescent="0.25">
      <c r="A19" s="41" t="s">
        <v>70</v>
      </c>
      <c r="B19" s="42">
        <v>34852</v>
      </c>
      <c r="C19" s="43">
        <v>1</v>
      </c>
      <c r="D19" s="44">
        <v>257091635.42998838</v>
      </c>
      <c r="E19" s="43">
        <v>1</v>
      </c>
      <c r="F19" s="46">
        <v>91247955.268888071</v>
      </c>
      <c r="G19" s="43">
        <v>1</v>
      </c>
      <c r="H19" s="46">
        <v>348339590.69886845</v>
      </c>
      <c r="I19" s="43">
        <v>1</v>
      </c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</sheetData>
  <mergeCells count="1">
    <mergeCell ref="A2:I2"/>
  </mergeCells>
  <printOptions horizontalCentered="1"/>
  <pageMargins left="0.39370078740157483" right="0.39370078740157483" top="0.78740157480314965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2:L19"/>
  <sheetViews>
    <sheetView showGridLines="0" zoomScale="90" zoomScaleNormal="90" workbookViewId="0">
      <selection activeCell="A4" sqref="A4:I16"/>
    </sheetView>
  </sheetViews>
  <sheetFormatPr defaultRowHeight="15" x14ac:dyDescent="0.25"/>
  <cols>
    <col min="1" max="1" width="16" style="4" customWidth="1"/>
    <col min="2" max="2" width="9" style="6" customWidth="1"/>
    <col min="3" max="3" width="9.42578125" style="4" customWidth="1"/>
    <col min="4" max="4" width="14.5703125" style="5" customWidth="1"/>
    <col min="5" max="5" width="13.140625" style="5" customWidth="1"/>
    <col min="6" max="6" width="15.28515625" style="5" bestFit="1" customWidth="1"/>
    <col min="7" max="7" width="13.140625" style="5" customWidth="1"/>
    <col min="8" max="8" width="15.85546875" style="4" customWidth="1"/>
    <col min="9" max="9" width="12.85546875" style="4" customWidth="1"/>
    <col min="10" max="10" width="15.7109375" style="4" customWidth="1"/>
    <col min="11" max="11" width="11.85546875" style="4" customWidth="1"/>
  </cols>
  <sheetData>
    <row r="2" spans="1:12" s="15" customFormat="1" ht="21" customHeight="1" x14ac:dyDescent="0.25">
      <c r="A2" s="110" t="str">
        <f>CONCATENATE("ADMINISTRAÇÃO INDIRETA"," - ",MES_ANO_REFERENCIA)</f>
        <v>ADMINISTRAÇÃO INDIRETA - JULHO/2024</v>
      </c>
      <c r="B2" s="110"/>
      <c r="C2" s="110"/>
      <c r="D2" s="110"/>
      <c r="E2" s="110"/>
      <c r="F2" s="110"/>
      <c r="G2" s="110"/>
      <c r="H2" s="110"/>
      <c r="I2" s="110"/>
      <c r="J2" s="4"/>
      <c r="K2" s="4"/>
      <c r="L2" s="14"/>
    </row>
    <row r="3" spans="1:12" ht="20.25" customHeight="1" x14ac:dyDescent="0.25"/>
    <row r="4" spans="1:12" ht="45" x14ac:dyDescent="0.25">
      <c r="A4" s="74" t="s">
        <v>17</v>
      </c>
      <c r="B4" s="75" t="s">
        <v>29</v>
      </c>
      <c r="C4" s="76" t="s">
        <v>35</v>
      </c>
      <c r="D4" s="76" t="s">
        <v>6</v>
      </c>
      <c r="E4" s="76" t="s">
        <v>48</v>
      </c>
      <c r="F4" s="76" t="s">
        <v>8</v>
      </c>
      <c r="G4" s="76" t="s">
        <v>19</v>
      </c>
      <c r="H4" s="76" t="s">
        <v>5</v>
      </c>
      <c r="I4" s="76" t="s">
        <v>47</v>
      </c>
    </row>
    <row r="5" spans="1:12" ht="18" customHeight="1" x14ac:dyDescent="0.25">
      <c r="A5" s="35" t="s">
        <v>15</v>
      </c>
      <c r="B5" s="36">
        <v>83</v>
      </c>
      <c r="C5" s="37">
        <v>1.3617719442165709E-2</v>
      </c>
      <c r="D5" s="38">
        <v>589114.05999999971</v>
      </c>
      <c r="E5" s="37">
        <v>1.3061556909546686E-2</v>
      </c>
      <c r="F5" s="40">
        <v>391351.63764444442</v>
      </c>
      <c r="G5" s="37">
        <v>1.1726381040112232E-2</v>
      </c>
      <c r="H5" s="40">
        <v>980465.69764444407</v>
      </c>
      <c r="I5" s="37">
        <v>1.2334657898689476E-2</v>
      </c>
    </row>
    <row r="6" spans="1:12" ht="18" customHeight="1" x14ac:dyDescent="0.25">
      <c r="A6" s="35" t="s">
        <v>34</v>
      </c>
      <c r="B6" s="36">
        <v>872</v>
      </c>
      <c r="C6" s="37">
        <v>0.14306808859721082</v>
      </c>
      <c r="D6" s="38">
        <v>7807798.0199999958</v>
      </c>
      <c r="E6" s="37">
        <v>0.17311078635005916</v>
      </c>
      <c r="F6" s="40">
        <v>5965304.4300000062</v>
      </c>
      <c r="G6" s="37">
        <v>0.17874317119889688</v>
      </c>
      <c r="H6" s="40">
        <v>13773102.45000001</v>
      </c>
      <c r="I6" s="37">
        <v>0.1732712397103765</v>
      </c>
    </row>
    <row r="7" spans="1:12" ht="18" customHeight="1" x14ac:dyDescent="0.25">
      <c r="A7" s="35" t="s">
        <v>14</v>
      </c>
      <c r="B7" s="36">
        <v>167</v>
      </c>
      <c r="C7" s="37">
        <v>2.7399507793273176E-2</v>
      </c>
      <c r="D7" s="38">
        <v>1467623.3199999998</v>
      </c>
      <c r="E7" s="37">
        <v>3.2539446632724831E-2</v>
      </c>
      <c r="F7" s="40">
        <v>620108.90683194424</v>
      </c>
      <c r="G7" s="37">
        <v>1.8580817424572394E-2</v>
      </c>
      <c r="H7" s="40">
        <v>2077067.2568319456</v>
      </c>
      <c r="I7" s="37">
        <v>2.6130352247042344E-2</v>
      </c>
    </row>
    <row r="8" spans="1:12" ht="18" customHeight="1" x14ac:dyDescent="0.25">
      <c r="A8" s="35" t="s">
        <v>9</v>
      </c>
      <c r="B8" s="36">
        <v>2493</v>
      </c>
      <c r="C8" s="37">
        <v>0.40902378999179656</v>
      </c>
      <c r="D8" s="38">
        <v>15257454.860000001</v>
      </c>
      <c r="E8" s="37">
        <v>0.33828103669555903</v>
      </c>
      <c r="F8" s="40">
        <v>14807388.655891648</v>
      </c>
      <c r="G8" s="37">
        <v>0.44368558831936117</v>
      </c>
      <c r="H8" s="40">
        <v>30064843.515891675</v>
      </c>
      <c r="I8" s="37">
        <v>0.3782279792521997</v>
      </c>
    </row>
    <row r="9" spans="1:12" ht="18" customHeight="1" x14ac:dyDescent="0.25">
      <c r="A9" s="35" t="s">
        <v>10</v>
      </c>
      <c r="B9" s="36">
        <v>579</v>
      </c>
      <c r="C9" s="37">
        <v>9.4995898277276461E-2</v>
      </c>
      <c r="D9" s="38">
        <v>4961641.2699999968</v>
      </c>
      <c r="E9" s="37">
        <v>0.11000715177780765</v>
      </c>
      <c r="F9" s="40">
        <v>3013165.164368893</v>
      </c>
      <c r="G9" s="37">
        <v>9.028586942130977E-2</v>
      </c>
      <c r="H9" s="40">
        <v>7974806.4343688898</v>
      </c>
      <c r="I9" s="37">
        <v>0.10032631372268518</v>
      </c>
    </row>
    <row r="10" spans="1:12" ht="18" customHeight="1" x14ac:dyDescent="0.25">
      <c r="A10" s="35" t="s">
        <v>11</v>
      </c>
      <c r="B10" s="36">
        <v>970</v>
      </c>
      <c r="C10" s="37">
        <v>0.15914684167350288</v>
      </c>
      <c r="D10" s="38">
        <v>5202083.6399999959</v>
      </c>
      <c r="E10" s="37">
        <v>0.11533812571385879</v>
      </c>
      <c r="F10" s="40">
        <v>3553094.8299834696</v>
      </c>
      <c r="G10" s="37">
        <v>0.10646421233553877</v>
      </c>
      <c r="H10" s="40">
        <v>8755178.4699834511</v>
      </c>
      <c r="I10" s="37">
        <v>0.11014371183884054</v>
      </c>
    </row>
    <row r="11" spans="1:12" ht="18" customHeight="1" x14ac:dyDescent="0.25">
      <c r="A11" s="35" t="s">
        <v>12</v>
      </c>
      <c r="B11" s="36">
        <v>440</v>
      </c>
      <c r="C11" s="37">
        <v>7.2190319934372443E-2</v>
      </c>
      <c r="D11" s="38">
        <v>4900526.0399999963</v>
      </c>
      <c r="E11" s="37">
        <v>0.10865213394868804</v>
      </c>
      <c r="F11" s="40">
        <v>2537277.7100969977</v>
      </c>
      <c r="G11" s="37">
        <v>7.6026474329494068E-2</v>
      </c>
      <c r="H11" s="40">
        <v>7437803.7500970066</v>
      </c>
      <c r="I11" s="37">
        <v>9.3570601190278282E-2</v>
      </c>
    </row>
    <row r="12" spans="1:12" ht="18" customHeight="1" x14ac:dyDescent="0.25">
      <c r="A12" s="35" t="s">
        <v>13</v>
      </c>
      <c r="B12" s="36">
        <v>255</v>
      </c>
      <c r="C12" s="37">
        <v>4.1837571780147659E-2</v>
      </c>
      <c r="D12" s="38">
        <v>3077389.290000001</v>
      </c>
      <c r="E12" s="37">
        <v>6.8230412535332297E-2</v>
      </c>
      <c r="F12" s="40">
        <v>1776630.4192999993</v>
      </c>
      <c r="G12" s="37">
        <v>5.3234593292015339E-2</v>
      </c>
      <c r="H12" s="40">
        <v>4854019.7093000039</v>
      </c>
      <c r="I12" s="37">
        <v>6.1065545374565364E-2</v>
      </c>
    </row>
    <row r="13" spans="1:12" ht="18" customHeight="1" x14ac:dyDescent="0.25">
      <c r="A13" s="35" t="s">
        <v>66</v>
      </c>
      <c r="B13" s="36">
        <v>167</v>
      </c>
      <c r="C13" s="37">
        <v>2.7399507793273176E-2</v>
      </c>
      <c r="D13" s="38">
        <v>1207841.9200000006</v>
      </c>
      <c r="E13" s="37">
        <v>2.6779696916105093E-2</v>
      </c>
      <c r="F13" s="40">
        <v>568168.43450555555</v>
      </c>
      <c r="G13" s="37">
        <v>1.7024483653826805E-2</v>
      </c>
      <c r="H13" s="40">
        <v>1762679.8745055557</v>
      </c>
      <c r="I13" s="37">
        <v>2.2175230902178347E-2</v>
      </c>
    </row>
    <row r="14" spans="1:12" ht="18" customHeight="1" x14ac:dyDescent="0.25">
      <c r="A14" s="35" t="s">
        <v>67</v>
      </c>
      <c r="B14" s="36">
        <v>53</v>
      </c>
      <c r="C14" s="37">
        <v>8.6956521739130436E-3</v>
      </c>
      <c r="D14" s="38">
        <v>462748.16000000003</v>
      </c>
      <c r="E14" s="37">
        <v>1.0259832241362597E-2</v>
      </c>
      <c r="F14" s="40">
        <v>89753.101599999936</v>
      </c>
      <c r="G14" s="37">
        <v>2.6893437197002797E-3</v>
      </c>
      <c r="H14" s="40">
        <v>1588673.818152999</v>
      </c>
      <c r="I14" s="37">
        <v>1.9986163826639303E-2</v>
      </c>
    </row>
    <row r="15" spans="1:12" s="4" customFormat="1" ht="15.75" thickBot="1" x14ac:dyDescent="0.3">
      <c r="A15" s="35" t="s">
        <v>75</v>
      </c>
      <c r="B15" s="36">
        <v>16</v>
      </c>
      <c r="C15" s="37">
        <v>2.6251025430680886E-3</v>
      </c>
      <c r="D15" s="38">
        <v>168676.72999999998</v>
      </c>
      <c r="E15" s="37">
        <v>3.7398202789647246E-3</v>
      </c>
      <c r="F15" s="40">
        <v>51364.159999999996</v>
      </c>
      <c r="G15" s="37">
        <v>1.5390652651682893E-3</v>
      </c>
      <c r="H15" s="40">
        <v>220040.89</v>
      </c>
      <c r="I15" s="37">
        <v>2.7682040365041038E-3</v>
      </c>
    </row>
    <row r="16" spans="1:12" s="4" customFormat="1" ht="15.75" thickTop="1" x14ac:dyDescent="0.25">
      <c r="A16" s="41" t="s">
        <v>70</v>
      </c>
      <c r="B16" s="42">
        <v>6095</v>
      </c>
      <c r="C16" s="43">
        <v>1</v>
      </c>
      <c r="D16" s="44">
        <v>45102897.309999585</v>
      </c>
      <c r="E16" s="43">
        <v>1</v>
      </c>
      <c r="F16" s="46">
        <v>33373607.450223092</v>
      </c>
      <c r="G16" s="43">
        <v>1</v>
      </c>
      <c r="H16" s="46">
        <v>79488681.866776049</v>
      </c>
      <c r="I16" s="43">
        <v>1</v>
      </c>
    </row>
    <row r="17" spans="1:9" s="4" customFormat="1" ht="15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</row>
    <row r="18" spans="1:9" s="4" customFormat="1" ht="15" customHeight="1" x14ac:dyDescent="0.25">
      <c r="A18" s="111" t="s">
        <v>27</v>
      </c>
      <c r="B18" s="111"/>
      <c r="C18" s="111"/>
      <c r="D18" s="111"/>
      <c r="E18" s="111"/>
      <c r="F18" s="111"/>
      <c r="G18" s="111"/>
      <c r="H18" s="111"/>
      <c r="I18" s="111"/>
    </row>
    <row r="19" spans="1:9" s="4" customFormat="1" ht="15" customHeight="1" x14ac:dyDescent="0.25">
      <c r="A19" s="111" t="s">
        <v>73</v>
      </c>
      <c r="B19" s="111"/>
      <c r="C19" s="111"/>
      <c r="D19" s="111"/>
      <c r="E19" s="111"/>
      <c r="F19" s="111"/>
      <c r="G19" s="111"/>
      <c r="H19" s="111"/>
      <c r="I19" s="111"/>
    </row>
  </sheetData>
  <mergeCells count="3">
    <mergeCell ref="A18:I18"/>
    <mergeCell ref="A19:I19"/>
    <mergeCell ref="A2:I2"/>
  </mergeCells>
  <printOptions horizontalCentered="1"/>
  <pageMargins left="0.51181102362204722" right="0.51181102362204722" top="0.78740157480314965" bottom="0.78740157480314965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2:I13"/>
  <sheetViews>
    <sheetView showGridLines="0" workbookViewId="0">
      <selection activeCell="A4" sqref="A4:I13"/>
    </sheetView>
  </sheetViews>
  <sheetFormatPr defaultRowHeight="15" x14ac:dyDescent="0.25"/>
  <cols>
    <col min="1" max="1" width="35.5703125" bestFit="1" customWidth="1"/>
    <col min="2" max="2" width="8" bestFit="1" customWidth="1"/>
    <col min="3" max="3" width="8.140625" bestFit="1" customWidth="1"/>
    <col min="4" max="4" width="13.7109375" bestFit="1" customWidth="1"/>
    <col min="5" max="6" width="13.28515625" bestFit="1" customWidth="1"/>
    <col min="7" max="7" width="13.5703125" bestFit="1" customWidth="1"/>
    <col min="8" max="8" width="13.28515625" bestFit="1" customWidth="1"/>
    <col min="9" max="9" width="8.140625" bestFit="1" customWidth="1"/>
  </cols>
  <sheetData>
    <row r="2" spans="1:9" s="1" customFormat="1" ht="21" customHeight="1" x14ac:dyDescent="0.25">
      <c r="A2" s="112" t="str">
        <f>CONCATENATE("CONTRATOS ADMINISTRATIVOS E MUNICIPALIZADOS "," - ",MES_ANO_REFERENCIA)</f>
        <v>CONTRATOS ADMINISTRATIVOS E MUNICIPALIZADOS  - JULHO/2024</v>
      </c>
      <c r="B2" s="112"/>
      <c r="C2" s="112"/>
      <c r="D2" s="112"/>
      <c r="E2" s="112"/>
      <c r="F2" s="112"/>
      <c r="G2" s="112"/>
      <c r="H2" s="112"/>
      <c r="I2" s="112"/>
    </row>
    <row r="3" spans="1:9" ht="17.25" customHeight="1" x14ac:dyDescent="0.25"/>
    <row r="4" spans="1:9" ht="42.75" customHeight="1" x14ac:dyDescent="0.25">
      <c r="A4" s="74" t="s">
        <v>31</v>
      </c>
      <c r="B4" s="75" t="s">
        <v>29</v>
      </c>
      <c r="C4" s="76" t="s">
        <v>35</v>
      </c>
      <c r="D4" s="76" t="s">
        <v>6</v>
      </c>
      <c r="E4" s="76" t="s">
        <v>18</v>
      </c>
      <c r="F4" s="76" t="s">
        <v>8</v>
      </c>
      <c r="G4" s="76" t="s">
        <v>19</v>
      </c>
      <c r="H4" s="76" t="s">
        <v>5</v>
      </c>
      <c r="I4" s="76" t="s">
        <v>47</v>
      </c>
    </row>
    <row r="5" spans="1:9" ht="18" customHeight="1" x14ac:dyDescent="0.25">
      <c r="A5" s="35" t="s">
        <v>15</v>
      </c>
      <c r="B5" s="36">
        <v>1</v>
      </c>
      <c r="C5" s="37">
        <v>1.2156576707999027E-4</v>
      </c>
      <c r="D5" s="38">
        <v>5651.96</v>
      </c>
      <c r="E5" s="37">
        <v>1.7739448774961464E-4</v>
      </c>
      <c r="F5" s="40">
        <v>3579.5700888888887</v>
      </c>
      <c r="G5" s="37">
        <v>2.7609133369908368E-4</v>
      </c>
      <c r="H5" s="40">
        <v>9231.5300888888887</v>
      </c>
      <c r="I5" s="37">
        <v>2.0712604619581575E-4</v>
      </c>
    </row>
    <row r="6" spans="1:9" s="1" customFormat="1" ht="18" customHeight="1" x14ac:dyDescent="0.25">
      <c r="A6" s="35" t="s">
        <v>14</v>
      </c>
      <c r="B6" s="36">
        <v>36</v>
      </c>
      <c r="C6" s="37">
        <v>4.3763676148796497E-3</v>
      </c>
      <c r="D6" s="38">
        <v>182403.70999999996</v>
      </c>
      <c r="E6" s="37">
        <v>5.7249896848313251E-3</v>
      </c>
      <c r="F6" s="40"/>
      <c r="G6" s="37">
        <v>0</v>
      </c>
      <c r="H6" s="40"/>
      <c r="I6" s="37">
        <v>0</v>
      </c>
    </row>
    <row r="7" spans="1:9" s="1" customFormat="1" ht="18" customHeight="1" x14ac:dyDescent="0.25">
      <c r="A7" s="35" t="s">
        <v>12</v>
      </c>
      <c r="B7" s="36">
        <v>96</v>
      </c>
      <c r="C7" s="37">
        <v>1.1670313639679067E-2</v>
      </c>
      <c r="D7" s="38">
        <v>720179.93999999901</v>
      </c>
      <c r="E7" s="37">
        <v>2.2603831510457969E-2</v>
      </c>
      <c r="F7" s="40">
        <v>392429.39802839962</v>
      </c>
      <c r="G7" s="37">
        <v>3.026798000706853E-2</v>
      </c>
      <c r="H7" s="40">
        <v>1112609.3380283997</v>
      </c>
      <c r="I7" s="37">
        <v>2.4963399450296696E-2</v>
      </c>
    </row>
    <row r="8" spans="1:9" s="1" customFormat="1" ht="18" customHeight="1" x14ac:dyDescent="0.25">
      <c r="A8" s="35" t="s">
        <v>36</v>
      </c>
      <c r="B8" s="36">
        <v>1090</v>
      </c>
      <c r="C8" s="37">
        <v>0.13250668611718941</v>
      </c>
      <c r="D8" s="38">
        <v>2794770.8899999908</v>
      </c>
      <c r="E8" s="37">
        <v>8.7717703311609246E-2</v>
      </c>
      <c r="F8" s="40">
        <v>3294232.940966309</v>
      </c>
      <c r="G8" s="37">
        <v>0.25408335179970115</v>
      </c>
      <c r="H8" s="40">
        <v>6089003.8309663003</v>
      </c>
      <c r="I8" s="37">
        <v>0.13661779538553426</v>
      </c>
    </row>
    <row r="9" spans="1:9" s="1" customFormat="1" ht="18" customHeight="1" x14ac:dyDescent="0.25">
      <c r="A9" s="35" t="s">
        <v>51</v>
      </c>
      <c r="B9" s="36">
        <v>6823</v>
      </c>
      <c r="C9" s="37">
        <v>0.82944322878677368</v>
      </c>
      <c r="D9" s="38">
        <v>27731668.690000556</v>
      </c>
      <c r="E9" s="37">
        <v>0.87039631591601418</v>
      </c>
      <c r="F9" s="40">
        <v>9228322.77000002</v>
      </c>
      <c r="G9" s="37">
        <v>0.71177819629334105</v>
      </c>
      <c r="H9" s="40">
        <v>36959991.460000396</v>
      </c>
      <c r="I9" s="37">
        <v>0.82926414416988614</v>
      </c>
    </row>
    <row r="10" spans="1:9" x14ac:dyDescent="0.25">
      <c r="A10" s="35" t="s">
        <v>66</v>
      </c>
      <c r="B10" s="36">
        <v>17</v>
      </c>
      <c r="C10" s="37">
        <v>2.0666180403598345E-3</v>
      </c>
      <c r="D10" s="38">
        <v>74105.729999999981</v>
      </c>
      <c r="E10" s="37">
        <v>2.3259095982033216E-3</v>
      </c>
      <c r="F10" s="40"/>
      <c r="G10" s="37">
        <v>0</v>
      </c>
      <c r="H10" s="40"/>
      <c r="I10" s="37">
        <v>0</v>
      </c>
    </row>
    <row r="11" spans="1:9" x14ac:dyDescent="0.25">
      <c r="A11" s="35" t="s">
        <v>77</v>
      </c>
      <c r="B11" s="36">
        <v>158</v>
      </c>
      <c r="C11" s="37">
        <v>1.9207391198638464E-2</v>
      </c>
      <c r="D11" s="38">
        <v>309072.8899999999</v>
      </c>
      <c r="E11" s="37">
        <v>9.7006749868794144E-3</v>
      </c>
      <c r="F11" s="40">
        <v>34341.432222222233</v>
      </c>
      <c r="G11" s="37">
        <v>2.6487459633212753E-3</v>
      </c>
      <c r="H11" s="40">
        <v>343414.32222222252</v>
      </c>
      <c r="I11" s="37">
        <v>7.7051203954279762E-3</v>
      </c>
    </row>
    <row r="12" spans="1:9" ht="15.75" thickBot="1" x14ac:dyDescent="0.3">
      <c r="A12" s="35" t="s">
        <v>75</v>
      </c>
      <c r="B12" s="36">
        <v>5</v>
      </c>
      <c r="C12" s="37">
        <v>6.078288353999514E-4</v>
      </c>
      <c r="D12" s="38">
        <v>43113.64</v>
      </c>
      <c r="E12" s="37">
        <v>1.3531805042536209E-3</v>
      </c>
      <c r="F12" s="40">
        <v>12260.310000000001</v>
      </c>
      <c r="G12" s="37">
        <v>9.4563460287347466E-4</v>
      </c>
      <c r="H12" s="40">
        <v>55373.950000000004</v>
      </c>
      <c r="I12" s="37">
        <v>1.242414552658979E-3</v>
      </c>
    </row>
    <row r="13" spans="1:9" ht="15.75" thickTop="1" x14ac:dyDescent="0.25">
      <c r="A13" s="41" t="s">
        <v>70</v>
      </c>
      <c r="B13" s="42">
        <v>8226</v>
      </c>
      <c r="C13" s="43">
        <v>1</v>
      </c>
      <c r="D13" s="44">
        <v>31860967.450000588</v>
      </c>
      <c r="E13" s="43">
        <v>1</v>
      </c>
      <c r="F13" s="46">
        <v>12965166.421305781</v>
      </c>
      <c r="G13" s="43">
        <v>1</v>
      </c>
      <c r="H13" s="46">
        <v>44569624.431306213</v>
      </c>
      <c r="I13" s="43">
        <v>1</v>
      </c>
    </row>
  </sheetData>
  <mergeCells count="1">
    <mergeCell ref="A2:I2"/>
  </mergeCells>
  <printOptions horizontalCentered="1"/>
  <pageMargins left="0.39370078740157483" right="0.39370078740157483" top="0.78740157480314965" bottom="0.39370078740157483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2:I19"/>
  <sheetViews>
    <sheetView showGridLines="0" workbookViewId="0">
      <selection activeCell="A4" sqref="A4:I16"/>
    </sheetView>
  </sheetViews>
  <sheetFormatPr defaultRowHeight="15" x14ac:dyDescent="0.25"/>
  <cols>
    <col min="1" max="1" width="23.28515625" style="4" bestFit="1" customWidth="1"/>
    <col min="2" max="2" width="8" style="6" bestFit="1" customWidth="1"/>
    <col min="3" max="3" width="8.85546875" style="4" customWidth="1"/>
    <col min="4" max="4" width="13.85546875" style="5" customWidth="1"/>
    <col min="5" max="5" width="13.28515625" style="5" customWidth="1"/>
    <col min="6" max="6" width="13.5703125" style="4" customWidth="1"/>
    <col min="7" max="7" width="10.28515625" style="4" customWidth="1"/>
    <col min="8" max="8" width="13" style="4" customWidth="1"/>
    <col min="9" max="9" width="11" style="4" customWidth="1"/>
  </cols>
  <sheetData>
    <row r="2" spans="1:9" s="1" customFormat="1" ht="18" customHeight="1" x14ac:dyDescent="0.25">
      <c r="A2" s="112" t="str">
        <f>CONCATENATE("ESTAGIÁRIOS"," - ",MES_ANO_REFERENCIA)</f>
        <v>ESTAGIÁRIOS - JULHO/2024</v>
      </c>
      <c r="B2" s="113"/>
      <c r="C2" s="113"/>
      <c r="D2" s="113"/>
      <c r="E2" s="113"/>
      <c r="F2" s="113"/>
      <c r="G2" s="113"/>
      <c r="H2" s="113"/>
      <c r="I2" s="113"/>
    </row>
    <row r="4" spans="1:9" s="1" customFormat="1" ht="47.25" customHeight="1" x14ac:dyDescent="0.25">
      <c r="A4" s="77" t="s">
        <v>7</v>
      </c>
      <c r="B4" s="76" t="s">
        <v>29</v>
      </c>
      <c r="C4" s="76" t="s">
        <v>35</v>
      </c>
      <c r="D4" s="76" t="s">
        <v>6</v>
      </c>
      <c r="E4" s="76" t="s">
        <v>18</v>
      </c>
      <c r="F4" s="76" t="s">
        <v>8</v>
      </c>
      <c r="G4" s="76" t="s">
        <v>19</v>
      </c>
      <c r="H4" s="76" t="s">
        <v>5</v>
      </c>
      <c r="I4" s="76" t="s">
        <v>47</v>
      </c>
    </row>
    <row r="5" spans="1:9" s="1" customFormat="1" ht="18" customHeight="1" x14ac:dyDescent="0.25">
      <c r="A5" s="35" t="s">
        <v>16</v>
      </c>
      <c r="B5" s="67">
        <v>1847</v>
      </c>
      <c r="C5" s="37">
        <v>0.85707656612529004</v>
      </c>
      <c r="D5" s="38">
        <v>1557875.0500000005</v>
      </c>
      <c r="E5" s="37">
        <v>0.86225781210811037</v>
      </c>
      <c r="F5" s="40">
        <v>350867.73000000004</v>
      </c>
      <c r="G5" s="37">
        <v>0.87719235129922146</v>
      </c>
      <c r="H5" s="40">
        <v>1908742.7799999949</v>
      </c>
      <c r="I5" s="37">
        <v>0.86496483208491259</v>
      </c>
    </row>
    <row r="6" spans="1:9" x14ac:dyDescent="0.25">
      <c r="A6" s="35" t="s">
        <v>15</v>
      </c>
      <c r="B6" s="67">
        <v>10</v>
      </c>
      <c r="C6" s="37">
        <v>4.6403712296983757E-3</v>
      </c>
      <c r="D6" s="38">
        <v>8358.82</v>
      </c>
      <c r="E6" s="37">
        <v>4.6264672157150938E-3</v>
      </c>
      <c r="F6" s="40">
        <v>2621.16</v>
      </c>
      <c r="G6" s="37">
        <v>6.5530720181404736E-3</v>
      </c>
      <c r="H6" s="40">
        <v>10979.98</v>
      </c>
      <c r="I6" s="37">
        <v>4.9756817191448513E-3</v>
      </c>
    </row>
    <row r="7" spans="1:9" x14ac:dyDescent="0.25">
      <c r="A7" s="35" t="s">
        <v>34</v>
      </c>
      <c r="B7" s="67">
        <v>19</v>
      </c>
      <c r="C7" s="37">
        <v>8.8167053364269134E-3</v>
      </c>
      <c r="D7" s="38">
        <v>18495.469999999998</v>
      </c>
      <c r="E7" s="37">
        <v>1.0236933633484395E-2</v>
      </c>
      <c r="F7" s="40">
        <v>220.5</v>
      </c>
      <c r="G7" s="37">
        <v>5.5126447069235552E-4</v>
      </c>
      <c r="H7" s="40">
        <v>18715.969999999998</v>
      </c>
      <c r="I7" s="37">
        <v>8.4813187077812033E-3</v>
      </c>
    </row>
    <row r="8" spans="1:9" x14ac:dyDescent="0.25">
      <c r="A8" s="35" t="s">
        <v>14</v>
      </c>
      <c r="B8" s="67">
        <v>101</v>
      </c>
      <c r="C8" s="37">
        <v>4.6867749419953593E-2</v>
      </c>
      <c r="D8" s="38">
        <v>75321.779999999868</v>
      </c>
      <c r="E8" s="37">
        <v>4.1689346797670515E-2</v>
      </c>
      <c r="F8" s="40">
        <v>27553</v>
      </c>
      <c r="G8" s="37">
        <v>6.8884308213090578E-2</v>
      </c>
      <c r="H8" s="40">
        <v>102874.77999999984</v>
      </c>
      <c r="I8" s="37">
        <v>4.6618678923554292E-2</v>
      </c>
    </row>
    <row r="9" spans="1:9" x14ac:dyDescent="0.25">
      <c r="A9" s="35" t="s">
        <v>9</v>
      </c>
      <c r="B9" s="67">
        <v>19</v>
      </c>
      <c r="C9" s="37">
        <v>8.8167053364269134E-3</v>
      </c>
      <c r="D9" s="38">
        <v>12303.950000000003</v>
      </c>
      <c r="E9" s="37">
        <v>6.8100307577861159E-3</v>
      </c>
      <c r="F9" s="40">
        <v>4440.3499999999995</v>
      </c>
      <c r="G9" s="37">
        <v>1.1101166405618142E-2</v>
      </c>
      <c r="H9" s="40">
        <v>16744.300000000003</v>
      </c>
      <c r="I9" s="37">
        <v>7.5878378111687962E-3</v>
      </c>
    </row>
    <row r="10" spans="1:9" s="1" customFormat="1" x14ac:dyDescent="0.25">
      <c r="A10" s="35" t="s">
        <v>10</v>
      </c>
      <c r="B10" s="67">
        <v>34</v>
      </c>
      <c r="C10" s="37">
        <v>1.5777262180974479E-2</v>
      </c>
      <c r="D10" s="38">
        <v>27842.880000000008</v>
      </c>
      <c r="E10" s="37">
        <v>1.5410568897414888E-2</v>
      </c>
      <c r="F10" s="40">
        <v>745.76</v>
      </c>
      <c r="G10" s="37">
        <v>1.8644489417847213E-3</v>
      </c>
      <c r="H10" s="40">
        <v>28588.640000000007</v>
      </c>
      <c r="I10" s="37">
        <v>1.2955212434195082E-2</v>
      </c>
    </row>
    <row r="11" spans="1:9" x14ac:dyDescent="0.25">
      <c r="A11" s="35" t="s">
        <v>11</v>
      </c>
      <c r="B11" s="67">
        <v>40</v>
      </c>
      <c r="C11" s="37">
        <v>1.8561484918793503E-2</v>
      </c>
      <c r="D11" s="38">
        <v>27677.280000000006</v>
      </c>
      <c r="E11" s="37">
        <v>1.5318912064163014E-2</v>
      </c>
      <c r="F11" s="40">
        <v>8747.5000000000018</v>
      </c>
      <c r="G11" s="37">
        <v>2.1869324069756828E-2</v>
      </c>
      <c r="H11" s="40">
        <v>36424.780000000006</v>
      </c>
      <c r="I11" s="37">
        <v>1.6506233341943524E-2</v>
      </c>
    </row>
    <row r="12" spans="1:9" s="1" customFormat="1" x14ac:dyDescent="0.25">
      <c r="A12" s="35" t="s">
        <v>12</v>
      </c>
      <c r="B12" s="67">
        <v>31</v>
      </c>
      <c r="C12" s="37">
        <v>1.4385150812064965E-2</v>
      </c>
      <c r="D12" s="38">
        <v>31014.250000000011</v>
      </c>
      <c r="E12" s="37">
        <v>1.716586920701629E-2</v>
      </c>
      <c r="F12" s="40">
        <v>0</v>
      </c>
      <c r="G12" s="37">
        <v>0</v>
      </c>
      <c r="H12" s="40">
        <v>31014.250000000011</v>
      </c>
      <c r="I12" s="37">
        <v>1.4054400532422488E-2</v>
      </c>
    </row>
    <row r="13" spans="1:9" s="1" customFormat="1" x14ac:dyDescent="0.25">
      <c r="A13" s="35" t="s">
        <v>66</v>
      </c>
      <c r="B13" s="67">
        <v>25</v>
      </c>
      <c r="C13" s="37">
        <v>1.1600928074245939E-2</v>
      </c>
      <c r="D13" s="38">
        <v>19430.580000000009</v>
      </c>
      <c r="E13" s="37">
        <v>1.0754501395212415E-2</v>
      </c>
      <c r="F13" s="40">
        <v>4793.5</v>
      </c>
      <c r="G13" s="37">
        <v>1.1984064581695266E-2</v>
      </c>
      <c r="H13" s="40">
        <v>24224.080000000013</v>
      </c>
      <c r="I13" s="37">
        <v>1.0977370816622844E-2</v>
      </c>
    </row>
    <row r="14" spans="1:9" s="1" customFormat="1" x14ac:dyDescent="0.25">
      <c r="A14" s="35" t="s">
        <v>67</v>
      </c>
      <c r="B14" s="67">
        <v>1</v>
      </c>
      <c r="C14" s="37">
        <v>4.6403712296983759E-4</v>
      </c>
      <c r="D14" s="38">
        <v>1180.06</v>
      </c>
      <c r="E14" s="37">
        <v>6.5314349424640717E-4</v>
      </c>
      <c r="F14" s="40">
        <v>0</v>
      </c>
      <c r="G14" s="37">
        <v>0</v>
      </c>
      <c r="H14" s="40">
        <v>1180.06</v>
      </c>
      <c r="I14" s="37">
        <v>5.3475534285982976E-4</v>
      </c>
    </row>
    <row r="15" spans="1:9" ht="15.75" thickBot="1" x14ac:dyDescent="0.3">
      <c r="A15" s="35" t="s">
        <v>75</v>
      </c>
      <c r="B15" s="102">
        <v>28</v>
      </c>
      <c r="C15" s="37">
        <v>1.2993039443155453E-2</v>
      </c>
      <c r="D15" s="38">
        <v>27239.15</v>
      </c>
      <c r="E15" s="37">
        <v>1.5076414429183282E-2</v>
      </c>
      <c r="F15" s="40"/>
      <c r="G15" s="37">
        <v>0</v>
      </c>
      <c r="H15" s="40">
        <v>27239.15</v>
      </c>
      <c r="I15" s="37">
        <v>1.234367828539255E-2</v>
      </c>
    </row>
    <row r="16" spans="1:9" ht="15.75" thickTop="1" x14ac:dyDescent="0.25">
      <c r="A16" s="41" t="s">
        <v>70</v>
      </c>
      <c r="B16" s="68">
        <v>2155</v>
      </c>
      <c r="C16" s="69">
        <v>1</v>
      </c>
      <c r="D16" s="70">
        <v>1806739.2699999954</v>
      </c>
      <c r="E16" s="69">
        <v>1</v>
      </c>
      <c r="F16" s="71">
        <v>399989.50000000012</v>
      </c>
      <c r="G16" s="43">
        <v>1</v>
      </c>
      <c r="H16" s="71">
        <v>2206728.7699999991</v>
      </c>
      <c r="I16" s="69">
        <v>1</v>
      </c>
    </row>
    <row r="17" spans="1:9" s="1" customFormat="1" x14ac:dyDescent="0.25">
      <c r="A17" s="103"/>
      <c r="B17" s="104"/>
      <c r="C17" s="105"/>
      <c r="D17" s="106"/>
      <c r="E17" s="105"/>
      <c r="F17" s="107"/>
      <c r="G17" s="108"/>
      <c r="H17" s="107"/>
      <c r="I17" s="105"/>
    </row>
    <row r="18" spans="1:9" s="1" customFormat="1" x14ac:dyDescent="0.25">
      <c r="A18" s="103"/>
      <c r="B18" s="104"/>
      <c r="C18" s="105"/>
      <c r="D18" s="106"/>
      <c r="E18" s="105"/>
      <c r="F18" s="107"/>
      <c r="G18" s="108"/>
      <c r="H18" s="107"/>
      <c r="I18" s="105"/>
    </row>
    <row r="19" spans="1:9" ht="15" customHeight="1" x14ac:dyDescent="0.25">
      <c r="A19" s="111" t="s">
        <v>27</v>
      </c>
      <c r="B19" s="111"/>
      <c r="C19" s="111"/>
      <c r="D19" s="111"/>
      <c r="E19" s="111"/>
      <c r="F19" s="111"/>
      <c r="G19" s="111"/>
      <c r="H19" s="111"/>
      <c r="I19" s="111"/>
    </row>
  </sheetData>
  <mergeCells count="2">
    <mergeCell ref="A2:I2"/>
    <mergeCell ref="A19:I19"/>
  </mergeCells>
  <printOptions horizontalCentered="1"/>
  <pageMargins left="0.39370078740157483" right="0.39370078740157483" top="0.78740157480314965" bottom="0.39370078740157483" header="0" footer="0"/>
  <pageSetup paperSize="9" orientation="landscape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2:K35"/>
  <sheetViews>
    <sheetView showGridLines="0" zoomScale="80" zoomScaleNormal="80" workbookViewId="0">
      <selection activeCell="A4" sqref="A4:I33"/>
    </sheetView>
  </sheetViews>
  <sheetFormatPr defaultRowHeight="15" x14ac:dyDescent="0.25"/>
  <cols>
    <col min="1" max="1" width="44" style="4" customWidth="1"/>
    <col min="2" max="2" width="9.140625" style="6"/>
    <col min="3" max="3" width="9.140625" style="4"/>
    <col min="4" max="4" width="15.140625" style="5" customWidth="1"/>
    <col min="5" max="5" width="13" style="5" customWidth="1"/>
    <col min="6" max="6" width="15.28515625" style="5" bestFit="1" customWidth="1"/>
    <col min="7" max="7" width="13" style="5" customWidth="1"/>
    <col min="8" max="8" width="15.28515625" style="4" customWidth="1"/>
    <col min="9" max="9" width="11" style="4" customWidth="1"/>
    <col min="10" max="10" width="14.85546875" style="4" customWidth="1"/>
    <col min="11" max="11" width="11.28515625" style="4" customWidth="1"/>
  </cols>
  <sheetData>
    <row r="2" spans="1:11" s="1" customFormat="1" ht="21" customHeight="1" x14ac:dyDescent="0.25">
      <c r="A2" s="110" t="str">
        <f>CONCATENATE("QUADRO GERAL DA PBH POR ÁREA DE ATUAÇÃO"," - ",MES_ANO_REFERENCIA)</f>
        <v>QUADRO GERAL DA PBH POR ÁREA DE ATUAÇÃO - JULHO/2024</v>
      </c>
      <c r="B2" s="110"/>
      <c r="C2" s="110"/>
      <c r="D2" s="110"/>
      <c r="E2" s="110"/>
      <c r="F2" s="110"/>
      <c r="G2" s="110"/>
      <c r="H2" s="110"/>
      <c r="I2" s="110"/>
      <c r="J2" s="4"/>
      <c r="K2" s="4"/>
    </row>
    <row r="4" spans="1:11" ht="45" x14ac:dyDescent="0.25">
      <c r="A4" s="77" t="s">
        <v>28</v>
      </c>
      <c r="B4" s="76" t="s">
        <v>29</v>
      </c>
      <c r="C4" s="76" t="s">
        <v>49</v>
      </c>
      <c r="D4" s="76" t="s">
        <v>6</v>
      </c>
      <c r="E4" s="76" t="s">
        <v>18</v>
      </c>
      <c r="F4" s="76" t="s">
        <v>8</v>
      </c>
      <c r="G4" s="76" t="s">
        <v>19</v>
      </c>
      <c r="H4" s="76" t="s">
        <v>5</v>
      </c>
      <c r="I4" s="76" t="s">
        <v>47</v>
      </c>
      <c r="J4"/>
      <c r="K4"/>
    </row>
    <row r="5" spans="1:11" ht="18" customHeight="1" x14ac:dyDescent="0.25">
      <c r="A5" s="35" t="s">
        <v>15</v>
      </c>
      <c r="B5" s="47">
        <v>94</v>
      </c>
      <c r="C5" s="37">
        <v>1.831359102244389E-3</v>
      </c>
      <c r="D5" s="38">
        <v>603124.84</v>
      </c>
      <c r="E5" s="37">
        <v>1.7957506654210028E-3</v>
      </c>
      <c r="F5" s="40">
        <v>397552.36773333343</v>
      </c>
      <c r="G5" s="37">
        <v>2.8810915401889839E-3</v>
      </c>
      <c r="H5" s="40">
        <v>1000677.2077333331</v>
      </c>
      <c r="I5" s="37">
        <v>2.1084438570658452E-3</v>
      </c>
      <c r="J5"/>
      <c r="K5"/>
    </row>
    <row r="6" spans="1:11" ht="18" customHeight="1" x14ac:dyDescent="0.25">
      <c r="A6" s="35" t="s">
        <v>34</v>
      </c>
      <c r="B6" s="47">
        <v>891</v>
      </c>
      <c r="C6" s="37">
        <v>1.7358946384039901E-2</v>
      </c>
      <c r="D6" s="38">
        <v>7826293.4900000049</v>
      </c>
      <c r="E6" s="37">
        <v>2.3302094044820924E-2</v>
      </c>
      <c r="F6" s="40">
        <v>5965524.9300000044</v>
      </c>
      <c r="G6" s="37">
        <v>4.3232602302442288E-2</v>
      </c>
      <c r="H6" s="40">
        <v>13791818.419999992</v>
      </c>
      <c r="I6" s="37">
        <v>2.9059595442655257E-2</v>
      </c>
      <c r="J6"/>
      <c r="K6"/>
    </row>
    <row r="7" spans="1:11" ht="18" customHeight="1" x14ac:dyDescent="0.25">
      <c r="A7" s="35" t="s">
        <v>14</v>
      </c>
      <c r="B7" s="47">
        <v>304</v>
      </c>
      <c r="C7" s="37">
        <v>5.9226932668329174E-3</v>
      </c>
      <c r="D7" s="38">
        <v>1725348.809999998</v>
      </c>
      <c r="E7" s="37">
        <v>5.13707290457616E-3</v>
      </c>
      <c r="F7" s="40">
        <v>647661.90683194424</v>
      </c>
      <c r="G7" s="37">
        <v>4.693653948824727E-3</v>
      </c>
      <c r="H7" s="40">
        <v>2179942.0368319433</v>
      </c>
      <c r="I7" s="37">
        <v>4.593174862780291E-3</v>
      </c>
      <c r="J7"/>
      <c r="K7"/>
    </row>
    <row r="8" spans="1:11" ht="18" customHeight="1" x14ac:dyDescent="0.25">
      <c r="A8" s="35" t="s">
        <v>9</v>
      </c>
      <c r="B8" s="47">
        <v>3597</v>
      </c>
      <c r="C8" s="37">
        <v>7.0078709476309231E-2</v>
      </c>
      <c r="D8" s="38">
        <v>18021540.549999908</v>
      </c>
      <c r="E8" s="37">
        <v>5.3657537027614249E-2</v>
      </c>
      <c r="F8" s="40">
        <v>18052327.875807717</v>
      </c>
      <c r="G8" s="37">
        <v>0.13082656108992025</v>
      </c>
      <c r="H8" s="40">
        <v>36073868.425807752</v>
      </c>
      <c r="I8" s="37">
        <v>7.6008252906330606E-2</v>
      </c>
      <c r="J8"/>
      <c r="K8"/>
    </row>
    <row r="9" spans="1:11" s="1" customFormat="1" ht="18" customHeight="1" x14ac:dyDescent="0.25">
      <c r="A9" s="35" t="s">
        <v>10</v>
      </c>
      <c r="B9" s="47">
        <v>613</v>
      </c>
      <c r="C9" s="37">
        <v>1.1942799251870324E-2</v>
      </c>
      <c r="D9" s="38">
        <v>4989484.1499999994</v>
      </c>
      <c r="E9" s="37">
        <v>1.485574608810681E-2</v>
      </c>
      <c r="F9" s="40">
        <v>3013910.9243688909</v>
      </c>
      <c r="G9" s="37">
        <v>2.1842036350056188E-2</v>
      </c>
      <c r="H9" s="40">
        <v>8003395.0743688904</v>
      </c>
      <c r="I9" s="37">
        <v>1.6863289230347907E-2</v>
      </c>
    </row>
    <row r="10" spans="1:11" ht="18" customHeight="1" x14ac:dyDescent="0.25">
      <c r="A10" s="35" t="s">
        <v>11</v>
      </c>
      <c r="B10" s="47">
        <v>1010</v>
      </c>
      <c r="C10" s="37">
        <v>1.9677369077306734E-2</v>
      </c>
      <c r="D10" s="38">
        <v>5229760.9200000037</v>
      </c>
      <c r="E10" s="37">
        <v>1.5571148838908314E-2</v>
      </c>
      <c r="F10" s="40">
        <v>3561842.3299834719</v>
      </c>
      <c r="G10" s="37">
        <v>2.581293594831725E-2</v>
      </c>
      <c r="H10" s="40">
        <v>8791603.2499834746</v>
      </c>
      <c r="I10" s="37">
        <v>1.8524057231377983E-2</v>
      </c>
      <c r="J10"/>
      <c r="K10"/>
    </row>
    <row r="11" spans="1:11" ht="18" customHeight="1" x14ac:dyDescent="0.25">
      <c r="A11" s="35" t="s">
        <v>12</v>
      </c>
      <c r="B11" s="47">
        <v>567</v>
      </c>
      <c r="C11" s="37">
        <v>1.1046602244389027E-2</v>
      </c>
      <c r="D11" s="38">
        <v>5651720.2300000107</v>
      </c>
      <c r="E11" s="37">
        <v>1.6827495222706899E-2</v>
      </c>
      <c r="F11" s="40">
        <v>2929707.1081253975</v>
      </c>
      <c r="G11" s="37">
        <v>2.1231805038860765E-2</v>
      </c>
      <c r="H11" s="40">
        <v>8581427.3381254133</v>
      </c>
      <c r="I11" s="37">
        <v>1.8081213018643169E-2</v>
      </c>
      <c r="J11"/>
      <c r="K11"/>
    </row>
    <row r="12" spans="1:11" ht="18" customHeight="1" x14ac:dyDescent="0.25">
      <c r="A12" s="35" t="s">
        <v>13</v>
      </c>
      <c r="B12" s="47">
        <v>255</v>
      </c>
      <c r="C12" s="37">
        <v>4.9680486284289279E-3</v>
      </c>
      <c r="D12" s="38">
        <v>3077389.2900000024</v>
      </c>
      <c r="E12" s="37">
        <v>9.1626533990491459E-3</v>
      </c>
      <c r="F12" s="40">
        <v>1776630.4193000006</v>
      </c>
      <c r="G12" s="37">
        <v>1.2875372621402851E-2</v>
      </c>
      <c r="H12" s="40">
        <v>4854019.709300003</v>
      </c>
      <c r="I12" s="37">
        <v>1.0227501894774312E-2</v>
      </c>
      <c r="J12"/>
      <c r="K12"/>
    </row>
    <row r="13" spans="1:11" ht="18" customHeight="1" x14ac:dyDescent="0.25">
      <c r="A13" s="35" t="s">
        <v>43</v>
      </c>
      <c r="B13" s="47">
        <v>880</v>
      </c>
      <c r="C13" s="37">
        <v>1.7144638403990026E-2</v>
      </c>
      <c r="D13" s="38">
        <v>5895878.879999998</v>
      </c>
      <c r="E13" s="37">
        <v>1.7554455926573401E-2</v>
      </c>
      <c r="F13" s="40">
        <v>2565673.0599999991</v>
      </c>
      <c r="G13" s="37">
        <v>1.8593623250698584E-2</v>
      </c>
      <c r="H13" s="40">
        <v>8461551.9399999715</v>
      </c>
      <c r="I13" s="37">
        <v>1.7828633520641585E-2</v>
      </c>
      <c r="J13"/>
      <c r="K13"/>
    </row>
    <row r="14" spans="1:11" ht="18" customHeight="1" x14ac:dyDescent="0.25">
      <c r="A14" s="35" t="s">
        <v>42</v>
      </c>
      <c r="B14" s="47">
        <v>71</v>
      </c>
      <c r="C14" s="37">
        <v>1.3832605985037406E-3</v>
      </c>
      <c r="D14" s="38">
        <v>3896660.5699999966</v>
      </c>
      <c r="E14" s="37">
        <v>1.160196089999755E-2</v>
      </c>
      <c r="F14" s="40">
        <v>820132.54</v>
      </c>
      <c r="G14" s="37">
        <v>5.9435614389615529E-3</v>
      </c>
      <c r="H14" s="40">
        <v>4716793.1100000013</v>
      </c>
      <c r="I14" s="37">
        <v>9.9383631214674754E-3</v>
      </c>
      <c r="J14"/>
      <c r="K14"/>
    </row>
    <row r="15" spans="1:11" ht="18" customHeight="1" x14ac:dyDescent="0.25">
      <c r="A15" s="35" t="s">
        <v>38</v>
      </c>
      <c r="B15" s="47">
        <v>2157</v>
      </c>
      <c r="C15" s="37">
        <v>4.2023846633416462E-2</v>
      </c>
      <c r="D15" s="38">
        <v>16125295.97000006</v>
      </c>
      <c r="E15" s="37">
        <v>4.8011637140062451E-2</v>
      </c>
      <c r="F15" s="40">
        <v>5923845.0700000338</v>
      </c>
      <c r="G15" s="37">
        <v>4.2930545260933921E-2</v>
      </c>
      <c r="H15" s="40">
        <v>22049141.04000004</v>
      </c>
      <c r="I15" s="37">
        <v>4.6457914320514125E-2</v>
      </c>
      <c r="J15"/>
      <c r="K15"/>
    </row>
    <row r="16" spans="1:11" ht="18" customHeight="1" x14ac:dyDescent="0.25">
      <c r="A16" s="35" t="s">
        <v>39</v>
      </c>
      <c r="B16" s="47">
        <v>16351</v>
      </c>
      <c r="C16" s="37">
        <v>0.31855907107231918</v>
      </c>
      <c r="D16" s="38">
        <v>113069155.23999336</v>
      </c>
      <c r="E16" s="37">
        <v>0.33665337139954105</v>
      </c>
      <c r="F16" s="40">
        <v>38530358.120000593</v>
      </c>
      <c r="G16" s="37">
        <v>0.27923236743101876</v>
      </c>
      <c r="H16" s="40">
        <v>151599513.35999495</v>
      </c>
      <c r="I16" s="37">
        <v>0.31942274712349833</v>
      </c>
      <c r="J16"/>
      <c r="K16"/>
    </row>
    <row r="17" spans="1:11" ht="18" customHeight="1" x14ac:dyDescent="0.25">
      <c r="A17" s="35" t="s">
        <v>44</v>
      </c>
      <c r="B17" s="47">
        <v>7644</v>
      </c>
      <c r="C17" s="37">
        <v>0.14892456359102244</v>
      </c>
      <c r="D17" s="38">
        <v>48751833.120000914</v>
      </c>
      <c r="E17" s="37">
        <v>0.14515425490638942</v>
      </c>
      <c r="F17" s="40">
        <v>19750483.050000042</v>
      </c>
      <c r="G17" s="37">
        <v>0.14313321778068214</v>
      </c>
      <c r="H17" s="40">
        <v>68502316.16999948</v>
      </c>
      <c r="I17" s="37">
        <v>0.14433554257778922</v>
      </c>
      <c r="J17"/>
      <c r="K17"/>
    </row>
    <row r="18" spans="1:11" ht="18" customHeight="1" x14ac:dyDescent="0.25">
      <c r="A18" s="35" t="s">
        <v>45</v>
      </c>
      <c r="B18" s="47">
        <v>289</v>
      </c>
      <c r="C18" s="37">
        <v>5.6304551122194511E-3</v>
      </c>
      <c r="D18" s="38">
        <v>9009797.7799999937</v>
      </c>
      <c r="E18" s="37">
        <v>2.6825872996283261E-2</v>
      </c>
      <c r="F18" s="40">
        <v>2178950.4099999983</v>
      </c>
      <c r="G18" s="37">
        <v>1.5791015479382706E-2</v>
      </c>
      <c r="H18" s="40">
        <v>11188748.190000001</v>
      </c>
      <c r="I18" s="37">
        <v>2.3574882296858248E-2</v>
      </c>
      <c r="J18"/>
      <c r="K18"/>
    </row>
    <row r="19" spans="1:11" ht="18" customHeight="1" x14ac:dyDescent="0.25">
      <c r="A19" s="35" t="s">
        <v>41</v>
      </c>
      <c r="B19" s="47">
        <v>250</v>
      </c>
      <c r="C19" s="37">
        <v>4.8706359102244391E-3</v>
      </c>
      <c r="D19" s="38">
        <v>3974893.4499999946</v>
      </c>
      <c r="E19" s="37">
        <v>1.183489235464929E-2</v>
      </c>
      <c r="F19" s="40">
        <v>1327649.2999999991</v>
      </c>
      <c r="G19" s="37">
        <v>9.6215730983485823E-3</v>
      </c>
      <c r="H19" s="40">
        <v>5302542.7499999981</v>
      </c>
      <c r="I19" s="37">
        <v>1.1172547552462971E-2</v>
      </c>
      <c r="J19"/>
      <c r="K19"/>
    </row>
    <row r="20" spans="1:11" ht="18" customHeight="1" x14ac:dyDescent="0.25">
      <c r="A20" s="35" t="s">
        <v>46</v>
      </c>
      <c r="B20" s="47">
        <v>133</v>
      </c>
      <c r="C20" s="37">
        <v>2.5911783042394014E-3</v>
      </c>
      <c r="D20" s="38">
        <v>2065738.0099999993</v>
      </c>
      <c r="E20" s="37">
        <v>6.1505515276786757E-3</v>
      </c>
      <c r="F20" s="40">
        <v>701955.92999999993</v>
      </c>
      <c r="G20" s="37">
        <v>5.0871267678251064E-3</v>
      </c>
      <c r="H20" s="40">
        <v>2767693.9400000018</v>
      </c>
      <c r="I20" s="37">
        <v>5.8315780962470551E-3</v>
      </c>
      <c r="J20"/>
      <c r="K20"/>
    </row>
    <row r="21" spans="1:11" ht="18" customHeight="1" x14ac:dyDescent="0.25">
      <c r="A21" s="35" t="s">
        <v>40</v>
      </c>
      <c r="B21" s="47">
        <v>222</v>
      </c>
      <c r="C21" s="37">
        <v>4.3251246882793021E-3</v>
      </c>
      <c r="D21" s="38">
        <v>4086246.3599999961</v>
      </c>
      <c r="E21" s="37">
        <v>1.2166435758215735E-2</v>
      </c>
      <c r="F21" s="40">
        <v>1399590.0000000002</v>
      </c>
      <c r="G21" s="37">
        <v>1.0142932695191195E-2</v>
      </c>
      <c r="H21" s="40">
        <v>5485836.3600000022</v>
      </c>
      <c r="I21" s="37">
        <v>1.1558750299020298E-2</v>
      </c>
      <c r="J21"/>
      <c r="K21"/>
    </row>
    <row r="22" spans="1:11" s="1" customFormat="1" ht="18" customHeight="1" x14ac:dyDescent="0.25">
      <c r="A22" s="35" t="s">
        <v>50</v>
      </c>
      <c r="B22" s="47">
        <v>2485</v>
      </c>
      <c r="C22" s="37">
        <v>4.8414120947630923E-2</v>
      </c>
      <c r="D22" s="38">
        <v>16638393.780000148</v>
      </c>
      <c r="E22" s="37">
        <v>4.9539340316296608E-2</v>
      </c>
      <c r="F22" s="40">
        <v>7261733.389999968</v>
      </c>
      <c r="G22" s="37">
        <v>5.2626321297803112E-2</v>
      </c>
      <c r="H22" s="40">
        <v>23900127.169999897</v>
      </c>
      <c r="I22" s="37">
        <v>5.0357973505585824E-2</v>
      </c>
    </row>
    <row r="23" spans="1:11" s="1" customFormat="1" ht="18" customHeight="1" x14ac:dyDescent="0.25">
      <c r="A23" s="35" t="s">
        <v>52</v>
      </c>
      <c r="B23" s="47">
        <v>1847</v>
      </c>
      <c r="C23" s="37">
        <v>3.5984258104738154E-2</v>
      </c>
      <c r="D23" s="38">
        <v>1557875.0499999975</v>
      </c>
      <c r="E23" s="37">
        <v>4.6384346525675741E-3</v>
      </c>
      <c r="F23" s="40">
        <v>350867.7300000001</v>
      </c>
      <c r="G23" s="37">
        <v>2.5427645026790111E-3</v>
      </c>
      <c r="H23" s="40">
        <v>1908742.7799999912</v>
      </c>
      <c r="I23" s="37">
        <v>4.0217534266876534E-3</v>
      </c>
    </row>
    <row r="24" spans="1:11" s="1" customFormat="1" ht="18" customHeight="1" x14ac:dyDescent="0.25">
      <c r="A24" s="35" t="s">
        <v>51</v>
      </c>
      <c r="B24" s="47">
        <v>6823</v>
      </c>
      <c r="C24" s="37">
        <v>0.13292939526184538</v>
      </c>
      <c r="D24" s="38">
        <v>27731668.690000642</v>
      </c>
      <c r="E24" s="37">
        <v>8.2568581495173446E-2</v>
      </c>
      <c r="F24" s="40">
        <v>9228322.770000061</v>
      </c>
      <c r="G24" s="37">
        <v>6.6878340618045984E-2</v>
      </c>
      <c r="H24" s="40">
        <v>36959991.460000575</v>
      </c>
      <c r="I24" s="37">
        <v>7.7875329175890531E-2</v>
      </c>
    </row>
    <row r="25" spans="1:11" s="1" customFormat="1" x14ac:dyDescent="0.25">
      <c r="A25" s="35" t="s">
        <v>78</v>
      </c>
      <c r="B25" s="47">
        <v>5</v>
      </c>
      <c r="C25" s="37">
        <v>9.7412718204488782E-5</v>
      </c>
      <c r="D25" s="38">
        <v>42989.149999999994</v>
      </c>
      <c r="E25" s="37">
        <v>1.2799637753003722E-4</v>
      </c>
      <c r="F25" s="40">
        <v>53734.071050138999</v>
      </c>
      <c r="G25" s="37">
        <v>3.8941480440713458E-4</v>
      </c>
      <c r="H25" s="40">
        <v>96723.221050138993</v>
      </c>
      <c r="I25" s="37">
        <v>2.0379746803739877E-4</v>
      </c>
    </row>
    <row r="26" spans="1:11" s="1" customFormat="1" ht="18" customHeight="1" x14ac:dyDescent="0.25">
      <c r="A26" s="35" t="s">
        <v>71</v>
      </c>
      <c r="B26" s="47">
        <v>381</v>
      </c>
      <c r="C26" s="37">
        <v>7.4228491271820449E-3</v>
      </c>
      <c r="D26" s="38">
        <v>1032320.4800000011</v>
      </c>
      <c r="E26" s="37">
        <v>3.0736425793501244E-3</v>
      </c>
      <c r="F26" s="40">
        <v>236133.74888888889</v>
      </c>
      <c r="G26" s="37">
        <v>1.7112788188277841E-3</v>
      </c>
      <c r="H26" s="40">
        <v>1268454.2288888902</v>
      </c>
      <c r="I26" s="37">
        <v>2.6726545845168113E-3</v>
      </c>
    </row>
    <row r="27" spans="1:11" s="1" customFormat="1" ht="18" customHeight="1" x14ac:dyDescent="0.25">
      <c r="A27" s="35" t="s">
        <v>68</v>
      </c>
      <c r="B27" s="47">
        <v>54</v>
      </c>
      <c r="C27" s="37">
        <v>1.0520573566084788E-3</v>
      </c>
      <c r="D27" s="38">
        <v>463928.21999999986</v>
      </c>
      <c r="E27" s="37">
        <v>1.38130508730594E-3</v>
      </c>
      <c r="F27" s="40">
        <v>89753.101599999922</v>
      </c>
      <c r="G27" s="37">
        <v>6.5044739438939708E-4</v>
      </c>
      <c r="H27" s="40">
        <v>1589853.8781529993</v>
      </c>
      <c r="I27" s="37">
        <v>3.3498490993084514E-3</v>
      </c>
    </row>
    <row r="28" spans="1:11" s="1" customFormat="1" ht="18" customHeight="1" x14ac:dyDescent="0.25">
      <c r="A28" s="35" t="s">
        <v>66</v>
      </c>
      <c r="B28" s="47">
        <v>209</v>
      </c>
      <c r="C28" s="37">
        <v>4.0718516209476306E-3</v>
      </c>
      <c r="D28" s="38">
        <v>1301378.2299999993</v>
      </c>
      <c r="E28" s="37">
        <v>3.8747381429140035E-3</v>
      </c>
      <c r="F28" s="40">
        <v>572961.9345055552</v>
      </c>
      <c r="G28" s="37">
        <v>4.1522977004668444E-3</v>
      </c>
      <c r="H28" s="40">
        <v>1786903.9545055546</v>
      </c>
      <c r="I28" s="37">
        <v>3.7650369539024356E-3</v>
      </c>
    </row>
    <row r="29" spans="1:11" s="1" customFormat="1" ht="18" customHeight="1" x14ac:dyDescent="0.25">
      <c r="A29" s="1" t="s">
        <v>77</v>
      </c>
      <c r="B29" s="1">
        <v>158</v>
      </c>
      <c r="C29" s="1">
        <v>3.0782418952618453E-3</v>
      </c>
      <c r="D29" s="1">
        <v>309072.88999999996</v>
      </c>
      <c r="E29" s="1">
        <v>9.2023709035279054E-4</v>
      </c>
      <c r="F29" s="1">
        <v>34341.432222222233</v>
      </c>
      <c r="G29" s="1">
        <v>2.4887491028549092E-4</v>
      </c>
      <c r="H29" s="1">
        <v>343414.3222222224</v>
      </c>
      <c r="I29" s="1">
        <v>7.2357980427873434E-4</v>
      </c>
    </row>
    <row r="30" spans="1:11" ht="18" customHeight="1" x14ac:dyDescent="0.25">
      <c r="A30" s="35" t="s">
        <v>75</v>
      </c>
      <c r="B30" s="47">
        <v>49</v>
      </c>
      <c r="C30" s="37">
        <v>9.5464463840398998E-4</v>
      </c>
      <c r="D30" s="38">
        <v>239029.51999999996</v>
      </c>
      <c r="E30" s="37">
        <v>7.1168917465787491E-4</v>
      </c>
      <c r="F30" s="40">
        <v>63624.470000000008</v>
      </c>
      <c r="G30" s="37">
        <v>4.6109126028137621E-4</v>
      </c>
      <c r="H30" s="40">
        <v>302653.98999999993</v>
      </c>
      <c r="I30" s="37">
        <v>6.3769709262931503E-4</v>
      </c>
      <c r="J30"/>
      <c r="K30" s="1"/>
    </row>
    <row r="31" spans="1:11" s="1" customFormat="1" ht="18" customHeight="1" x14ac:dyDescent="0.25">
      <c r="A31" s="35" t="s">
        <v>76</v>
      </c>
      <c r="B31" s="47">
        <v>324</v>
      </c>
      <c r="C31" s="37">
        <v>6.3123441396508726E-3</v>
      </c>
      <c r="D31" s="38">
        <v>2598705.9900000016</v>
      </c>
      <c r="E31" s="37">
        <v>7.7374163710054603E-3</v>
      </c>
      <c r="F31" s="40">
        <v>939628.25000000198</v>
      </c>
      <c r="G31" s="37">
        <v>6.8095557257841976E-3</v>
      </c>
      <c r="H31" s="40">
        <v>3538334.2400000086</v>
      </c>
      <c r="I31" s="37">
        <v>7.4553302852500402E-3</v>
      </c>
    </row>
    <row r="32" spans="1:11" ht="15.75" thickBot="1" x14ac:dyDescent="0.3">
      <c r="A32" s="35" t="s">
        <v>81</v>
      </c>
      <c r="B32" s="47">
        <v>3665</v>
      </c>
      <c r="C32" s="37">
        <v>7.1403522443890269E-2</v>
      </c>
      <c r="D32" s="38">
        <v>29946715.799999956</v>
      </c>
      <c r="E32" s="37">
        <v>8.9163687612374878E-2</v>
      </c>
      <c r="F32" s="40">
        <v>9611822.400000006</v>
      </c>
      <c r="G32" s="37">
        <v>6.965759092400714E-2</v>
      </c>
      <c r="H32" s="40">
        <v>39558538.199999884</v>
      </c>
      <c r="I32" s="37">
        <v>8.3350511251497547E-2</v>
      </c>
      <c r="J32" s="1"/>
      <c r="K32" s="1"/>
    </row>
    <row r="33" spans="1:11" ht="15.75" thickTop="1" x14ac:dyDescent="0.25">
      <c r="A33" s="41" t="s">
        <v>70</v>
      </c>
      <c r="B33" s="48">
        <v>51328</v>
      </c>
      <c r="C33" s="43">
        <v>1</v>
      </c>
      <c r="D33" s="44">
        <v>335862239.45995367</v>
      </c>
      <c r="E33" s="43">
        <v>1</v>
      </c>
      <c r="F33" s="46">
        <v>137986718.64041367</v>
      </c>
      <c r="G33" s="43">
        <v>1</v>
      </c>
      <c r="H33" s="46">
        <v>474604625.7669372</v>
      </c>
      <c r="I33" s="43">
        <v>1</v>
      </c>
      <c r="J33" s="1"/>
      <c r="K33" s="1"/>
    </row>
    <row r="35" spans="1:11" x14ac:dyDescent="0.25">
      <c r="D35" s="25"/>
    </row>
  </sheetData>
  <mergeCells count="1">
    <mergeCell ref="A2:I2"/>
  </mergeCells>
  <printOptions horizontalCentered="1"/>
  <pageMargins left="0.39370078740157483" right="0.39370078740157483" top="0.78740157480314965" bottom="0.39370078740157483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4"/>
  <sheetViews>
    <sheetView showGridLines="0" zoomScale="90" zoomScaleNormal="90" workbookViewId="0">
      <selection activeCell="A4" sqref="A4:I12"/>
    </sheetView>
  </sheetViews>
  <sheetFormatPr defaultRowHeight="15" x14ac:dyDescent="0.25"/>
  <cols>
    <col min="1" max="1" width="27.42578125" style="3" bestFit="1" customWidth="1"/>
    <col min="2" max="2" width="9.140625" style="4" customWidth="1"/>
    <col min="3" max="3" width="8.5703125" style="4" customWidth="1"/>
    <col min="4" max="4" width="17.7109375" style="4" customWidth="1"/>
    <col min="5" max="5" width="13" style="4" customWidth="1"/>
    <col min="6" max="6" width="15.28515625" style="4" bestFit="1" customWidth="1"/>
    <col min="7" max="7" width="13" style="4" customWidth="1"/>
    <col min="8" max="8" width="14.85546875" style="4" bestFit="1" customWidth="1"/>
    <col min="9" max="9" width="10.7109375" style="4" customWidth="1"/>
    <col min="10" max="10" width="14.5703125" style="4" customWidth="1"/>
    <col min="11" max="11" width="11.85546875" style="4" customWidth="1"/>
    <col min="12" max="12" width="9.140625" style="4"/>
    <col min="22" max="22" width="9.140625" style="4"/>
    <col min="32" max="16384" width="9.140625" style="3"/>
  </cols>
  <sheetData>
    <row r="1" spans="1:31" x14ac:dyDescent="0.25">
      <c r="M1" s="1"/>
      <c r="N1" s="1"/>
      <c r="O1" s="1"/>
      <c r="P1" s="1"/>
      <c r="Q1" s="1"/>
      <c r="R1" s="1"/>
      <c r="S1" s="1"/>
      <c r="T1" s="1"/>
      <c r="U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 x14ac:dyDescent="0.25">
      <c r="A2" s="114" t="str">
        <f>CONCATENATE("ADMINISTRAÇÃO DIRETA POR VÍNCULO"," - ",MES_ANO_REFERENCIA)</f>
        <v>ADMINISTRAÇÃO DIRETA POR VÍNCULO - JULHO/2024</v>
      </c>
      <c r="B2" s="114"/>
      <c r="C2" s="114"/>
      <c r="D2" s="114"/>
      <c r="E2" s="114"/>
      <c r="F2" s="114"/>
      <c r="G2" s="114"/>
      <c r="H2" s="114"/>
      <c r="I2" s="114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C2" s="1"/>
      <c r="AD2" s="1"/>
      <c r="AE2" s="1"/>
    </row>
    <row r="4" spans="1:31" ht="48" customHeight="1" x14ac:dyDescent="0.25">
      <c r="A4" s="78" t="s">
        <v>3</v>
      </c>
      <c r="B4" s="76" t="s">
        <v>29</v>
      </c>
      <c r="C4" s="76" t="s">
        <v>35</v>
      </c>
      <c r="D4" s="76" t="s">
        <v>6</v>
      </c>
      <c r="E4" s="76" t="s">
        <v>48</v>
      </c>
      <c r="F4" s="76" t="s">
        <v>4</v>
      </c>
      <c r="G4" s="76" t="s">
        <v>19</v>
      </c>
      <c r="H4" s="76" t="s">
        <v>5</v>
      </c>
      <c r="I4" s="76" t="s">
        <v>47</v>
      </c>
      <c r="K4"/>
      <c r="L4"/>
      <c r="T4" s="4"/>
      <c r="V4"/>
      <c r="AD4" s="3"/>
      <c r="AE4" s="3"/>
    </row>
    <row r="5" spans="1:31" ht="18" customHeight="1" x14ac:dyDescent="0.25">
      <c r="A5" s="33" t="s">
        <v>54</v>
      </c>
      <c r="B5" s="49">
        <v>6823</v>
      </c>
      <c r="C5" s="50">
        <v>0.15620421245421245</v>
      </c>
      <c r="D5" s="51">
        <v>27731668.690000642</v>
      </c>
      <c r="E5" s="50">
        <v>9.6730420691803848E-2</v>
      </c>
      <c r="F5" s="52">
        <v>9228322.770000061</v>
      </c>
      <c r="G5" s="50">
        <v>9.149500990006075E-2</v>
      </c>
      <c r="H5" s="52">
        <v>36959991.460000575</v>
      </c>
      <c r="I5" s="50">
        <v>9.5367889537718895E-2</v>
      </c>
      <c r="K5"/>
      <c r="L5"/>
      <c r="T5" s="4"/>
      <c r="V5"/>
      <c r="AD5" s="3"/>
      <c r="AE5" s="3"/>
    </row>
    <row r="6" spans="1:31" ht="18" customHeight="1" x14ac:dyDescent="0.25">
      <c r="A6" s="33" t="s">
        <v>2</v>
      </c>
      <c r="B6" s="49">
        <v>3566</v>
      </c>
      <c r="C6" s="50">
        <v>8.1639194139194141E-2</v>
      </c>
      <c r="D6" s="51">
        <v>14703730.919999732</v>
      </c>
      <c r="E6" s="50">
        <v>5.1287864914652752E-2</v>
      </c>
      <c r="F6" s="52">
        <v>8386229.950000193</v>
      </c>
      <c r="G6" s="50">
        <v>8.3146007288976573E-2</v>
      </c>
      <c r="H6" s="52">
        <v>23089960.87000034</v>
      </c>
      <c r="I6" s="50">
        <v>5.9579040759886848E-2</v>
      </c>
      <c r="K6" s="1"/>
      <c r="L6" s="1"/>
      <c r="M6" s="1"/>
      <c r="N6" s="1"/>
      <c r="O6" s="1"/>
      <c r="P6" s="1"/>
      <c r="Q6" s="1"/>
      <c r="R6" s="1"/>
      <c r="S6" s="1"/>
      <c r="T6" s="4"/>
      <c r="U6" s="1"/>
      <c r="V6" s="1"/>
      <c r="W6" s="1"/>
      <c r="X6" s="1"/>
      <c r="Y6" s="1"/>
      <c r="Z6" s="1"/>
      <c r="AA6" s="1"/>
      <c r="AB6" s="1"/>
      <c r="AC6" s="1"/>
      <c r="AD6" s="3"/>
      <c r="AE6" s="3"/>
    </row>
    <row r="7" spans="1:31" ht="18" customHeight="1" x14ac:dyDescent="0.25">
      <c r="A7" s="33" t="s">
        <v>0</v>
      </c>
      <c r="B7" s="49">
        <v>30046</v>
      </c>
      <c r="C7" s="50">
        <v>0.68786630036630036</v>
      </c>
      <c r="D7" s="51">
        <v>235836439.47999561</v>
      </c>
      <c r="E7" s="50">
        <v>0.82261757344529229</v>
      </c>
      <c r="F7" s="52">
        <v>80186922.299997091</v>
      </c>
      <c r="G7" s="50">
        <v>0.79502022551098817</v>
      </c>
      <c r="H7" s="52">
        <v>316023361.77999389</v>
      </c>
      <c r="I7" s="50">
        <v>0.8154352819640116</v>
      </c>
      <c r="K7" s="1"/>
      <c r="L7" s="1"/>
      <c r="M7" s="1"/>
      <c r="N7" s="1"/>
      <c r="O7" s="1"/>
      <c r="P7" s="1"/>
      <c r="Q7" s="1"/>
      <c r="R7" s="1"/>
      <c r="S7" s="1"/>
      <c r="T7" s="4"/>
      <c r="U7" s="1"/>
      <c r="V7" s="1"/>
      <c r="W7" s="1"/>
      <c r="X7" s="1"/>
      <c r="Y7" s="1"/>
      <c r="Z7" s="1"/>
      <c r="AA7" s="1"/>
      <c r="AB7" s="1"/>
      <c r="AC7" s="1"/>
      <c r="AD7" s="3"/>
      <c r="AE7" s="3"/>
    </row>
    <row r="8" spans="1:31" ht="18" customHeight="1" x14ac:dyDescent="0.25">
      <c r="A8" s="33" t="s">
        <v>55</v>
      </c>
      <c r="B8" s="49">
        <v>1847</v>
      </c>
      <c r="C8" s="50">
        <v>4.2284798534798537E-2</v>
      </c>
      <c r="D8" s="51">
        <v>1557875.0499999975</v>
      </c>
      <c r="E8" s="50">
        <v>5.4340007684464094E-3</v>
      </c>
      <c r="F8" s="52">
        <v>350867.7300000001</v>
      </c>
      <c r="G8" s="50">
        <v>3.4787086700438022E-3</v>
      </c>
      <c r="H8" s="52">
        <v>1908742.7799999912</v>
      </c>
      <c r="I8" s="50">
        <v>4.9251302126506174E-3</v>
      </c>
      <c r="K8" s="1"/>
      <c r="L8" s="1"/>
      <c r="M8" s="1"/>
      <c r="N8" s="1"/>
      <c r="O8" s="1"/>
      <c r="P8" s="1"/>
      <c r="Q8" s="1"/>
      <c r="R8" s="1"/>
      <c r="S8" s="1"/>
      <c r="T8" s="4"/>
      <c r="U8" s="1"/>
      <c r="V8" s="1"/>
      <c r="W8" s="1"/>
      <c r="X8" s="1"/>
      <c r="Y8" s="1"/>
      <c r="Z8" s="1"/>
      <c r="AA8" s="1"/>
      <c r="AB8" s="1"/>
      <c r="AC8" s="1"/>
      <c r="AD8" s="3"/>
      <c r="AE8" s="3"/>
    </row>
    <row r="9" spans="1:31" ht="18" customHeight="1" x14ac:dyDescent="0.25">
      <c r="A9" s="33" t="s">
        <v>53</v>
      </c>
      <c r="B9" s="49">
        <v>158</v>
      </c>
      <c r="C9" s="50">
        <v>3.6172161172161174E-3</v>
      </c>
      <c r="D9" s="51">
        <v>309072.88999999996</v>
      </c>
      <c r="E9" s="50">
        <v>1.0780725461685486E-3</v>
      </c>
      <c r="F9" s="52">
        <v>34341.432222222233</v>
      </c>
      <c r="G9" s="50">
        <v>3.4048112094311453E-4</v>
      </c>
      <c r="H9" s="52">
        <v>343414.3222222224</v>
      </c>
      <c r="I9" s="50">
        <v>8.8611219466334251E-4</v>
      </c>
      <c r="K9" s="1"/>
      <c r="L9" s="1"/>
      <c r="M9" s="1"/>
      <c r="N9" s="1"/>
      <c r="O9" s="1"/>
      <c r="P9" s="1"/>
      <c r="Q9" s="1"/>
      <c r="R9" s="1"/>
      <c r="S9" s="1"/>
      <c r="T9" s="4"/>
      <c r="U9" s="1"/>
      <c r="V9" s="1"/>
      <c r="W9" s="1"/>
      <c r="X9" s="1"/>
      <c r="Y9" s="1"/>
      <c r="Z9" s="1"/>
      <c r="AA9" s="1"/>
      <c r="AB9" s="1"/>
      <c r="AC9" s="1"/>
      <c r="AD9" s="3"/>
      <c r="AE9" s="3"/>
    </row>
    <row r="10" spans="1:31" ht="18" customHeight="1" x14ac:dyDescent="0.25">
      <c r="A10" s="33" t="s">
        <v>1</v>
      </c>
      <c r="B10" s="49">
        <v>1029</v>
      </c>
      <c r="C10" s="50">
        <v>2.3557692307692307E-2</v>
      </c>
      <c r="D10" s="51">
        <v>4911677.879999999</v>
      </c>
      <c r="E10" s="50">
        <v>1.7132350488751502E-2</v>
      </c>
      <c r="F10" s="52">
        <v>2137996.8900000006</v>
      </c>
      <c r="G10" s="50">
        <v>2.1197356387746703E-2</v>
      </c>
      <c r="H10" s="52">
        <v>7049674.7699999847</v>
      </c>
      <c r="I10" s="50">
        <v>1.8190280305389224E-2</v>
      </c>
      <c r="K10"/>
      <c r="L10"/>
      <c r="T10" s="4"/>
      <c r="V10"/>
      <c r="AD10" s="3"/>
      <c r="AE10" s="3"/>
    </row>
    <row r="11" spans="1:31" ht="18" customHeight="1" thickBot="1" x14ac:dyDescent="0.3">
      <c r="A11" s="33" t="s">
        <v>58</v>
      </c>
      <c r="B11" s="49">
        <v>211</v>
      </c>
      <c r="C11" s="50">
        <v>4.8305860805860808E-3</v>
      </c>
      <c r="D11" s="51">
        <v>1639787.1499999983</v>
      </c>
      <c r="E11" s="50">
        <v>5.7197171449588028E-3</v>
      </c>
      <c r="F11" s="52">
        <v>536806.12888888957</v>
      </c>
      <c r="G11" s="50">
        <v>5.3222111212633616E-3</v>
      </c>
      <c r="H11" s="52">
        <v>2176593.2788888868</v>
      </c>
      <c r="I11" s="50">
        <v>5.616265025771559E-3</v>
      </c>
      <c r="K11"/>
      <c r="L11"/>
      <c r="T11" s="4"/>
      <c r="V11"/>
      <c r="AD11" s="3"/>
      <c r="AE11" s="3"/>
    </row>
    <row r="12" spans="1:31" ht="15.75" thickTop="1" x14ac:dyDescent="0.25">
      <c r="A12" s="34" t="s">
        <v>70</v>
      </c>
      <c r="B12" s="53">
        <v>43680</v>
      </c>
      <c r="C12" s="54">
        <v>1</v>
      </c>
      <c r="D12" s="55">
        <v>286690252.05997473</v>
      </c>
      <c r="E12" s="54">
        <v>1</v>
      </c>
      <c r="F12" s="56">
        <v>100861487.20110619</v>
      </c>
      <c r="G12" s="54">
        <v>1</v>
      </c>
      <c r="H12" s="56">
        <v>387551739.26107019</v>
      </c>
      <c r="I12" s="54">
        <v>1</v>
      </c>
      <c r="K12"/>
      <c r="L12"/>
      <c r="T12" s="4"/>
      <c r="V12"/>
      <c r="AD12" s="3"/>
      <c r="AE12" s="3"/>
    </row>
    <row r="14" spans="1:31" x14ac:dyDescent="0.25">
      <c r="A14" s="111" t="s">
        <v>32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</sheetData>
  <mergeCells count="2">
    <mergeCell ref="A14:K14"/>
    <mergeCell ref="A2:I2"/>
  </mergeCells>
  <printOptions horizontalCentered="1"/>
  <pageMargins left="0.39370078740157483" right="0.39370078740157483" top="0.78740157480314965" bottom="0.39370078740157483" header="0" footer="0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K22"/>
  <sheetViews>
    <sheetView showGridLines="0" zoomScale="80" zoomScaleNormal="80" workbookViewId="0">
      <selection activeCell="A4" sqref="A4:I16"/>
    </sheetView>
  </sheetViews>
  <sheetFormatPr defaultRowHeight="15" x14ac:dyDescent="0.25"/>
  <cols>
    <col min="1" max="1" width="27.42578125" style="3" customWidth="1"/>
    <col min="2" max="2" width="8.140625" style="4" customWidth="1"/>
    <col min="3" max="3" width="8.85546875" style="4" customWidth="1"/>
    <col min="4" max="4" width="14.7109375" style="4" customWidth="1"/>
    <col min="5" max="5" width="13" style="4" customWidth="1"/>
    <col min="6" max="6" width="15.28515625" style="4" bestFit="1" customWidth="1"/>
    <col min="7" max="7" width="13" style="4" customWidth="1"/>
    <col min="8" max="8" width="13.85546875" style="4" customWidth="1"/>
    <col min="9" max="9" width="10.42578125" style="4" customWidth="1"/>
    <col min="10" max="10" width="14" style="4" customWidth="1"/>
    <col min="11" max="11" width="10.5703125" style="4" customWidth="1"/>
  </cols>
  <sheetData>
    <row r="1" spans="1:11" s="1" customForma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1" customHeight="1" x14ac:dyDescent="0.25">
      <c r="A2" s="114" t="str">
        <f>CONCATENATE("ADMINISTRAÇÃO INDIRETA POR VÍNCULO"," - ",MES_ANO_REFERENCIA)</f>
        <v>ADMINISTRAÇÃO INDIRETA POR VÍNCULO - JULHO/2024</v>
      </c>
      <c r="B2" s="114"/>
      <c r="C2" s="114"/>
      <c r="D2" s="114"/>
      <c r="E2" s="114"/>
      <c r="F2" s="114"/>
      <c r="G2" s="114"/>
      <c r="H2" s="114"/>
      <c r="I2" s="114"/>
    </row>
    <row r="3" spans="1:11" s="1" customForma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1" customFormat="1" ht="45" x14ac:dyDescent="0.25">
      <c r="A4" s="78" t="s">
        <v>3</v>
      </c>
      <c r="B4" s="76" t="s">
        <v>29</v>
      </c>
      <c r="C4" s="76" t="s">
        <v>35</v>
      </c>
      <c r="D4" s="76" t="s">
        <v>6</v>
      </c>
      <c r="E4" s="76" t="s">
        <v>18</v>
      </c>
      <c r="F4" s="76" t="s">
        <v>4</v>
      </c>
      <c r="G4" s="76" t="s">
        <v>19</v>
      </c>
      <c r="H4" s="76" t="s">
        <v>5</v>
      </c>
      <c r="I4" s="76" t="s">
        <v>47</v>
      </c>
    </row>
    <row r="5" spans="1:11" ht="20.25" customHeight="1" x14ac:dyDescent="0.25">
      <c r="A5" s="33" t="s">
        <v>54</v>
      </c>
      <c r="B5" s="36">
        <v>1245</v>
      </c>
      <c r="C5" s="37">
        <v>0.1627876569037657</v>
      </c>
      <c r="D5" s="38">
        <v>3820225.8699999917</v>
      </c>
      <c r="E5" s="37">
        <v>7.7691101620999653E-2</v>
      </c>
      <c r="F5" s="39">
        <v>3702502.2190835979</v>
      </c>
      <c r="G5" s="37">
        <v>9.9730077781105819E-2</v>
      </c>
      <c r="H5" s="39">
        <v>7266218.6490835762</v>
      </c>
      <c r="I5" s="37">
        <v>8.3469014535139816E-2</v>
      </c>
      <c r="J5"/>
      <c r="K5"/>
    </row>
    <row r="6" spans="1:11" ht="18" customHeight="1" x14ac:dyDescent="0.25">
      <c r="A6" s="33" t="s">
        <v>2</v>
      </c>
      <c r="B6" s="36">
        <v>3369</v>
      </c>
      <c r="C6" s="37">
        <v>0.44050732217573224</v>
      </c>
      <c r="D6" s="38">
        <v>28634145.85000005</v>
      </c>
      <c r="E6" s="37">
        <v>0.58232638874383724</v>
      </c>
      <c r="F6" s="39">
        <v>18225945.058531333</v>
      </c>
      <c r="G6" s="37">
        <v>0.49093148653706453</v>
      </c>
      <c r="H6" s="39">
        <v>46860090.908531338</v>
      </c>
      <c r="I6" s="37">
        <v>0.53829451026160369</v>
      </c>
      <c r="J6"/>
      <c r="K6"/>
    </row>
    <row r="7" spans="1:11" ht="18" customHeight="1" x14ac:dyDescent="0.25">
      <c r="A7" s="33" t="s">
        <v>0</v>
      </c>
      <c r="B7" s="36">
        <v>2206</v>
      </c>
      <c r="C7" s="37">
        <v>0.28844142259414224</v>
      </c>
      <c r="D7" s="38">
        <v>14082167.150000002</v>
      </c>
      <c r="E7" s="37">
        <v>0.2863859667791202</v>
      </c>
      <c r="F7" s="39">
        <v>14207950.54268357</v>
      </c>
      <c r="G7" s="37">
        <v>0.38270335272956219</v>
      </c>
      <c r="H7" s="39">
        <v>28290117.692683604</v>
      </c>
      <c r="I7" s="37">
        <v>0.32497621650695024</v>
      </c>
      <c r="J7"/>
      <c r="K7"/>
    </row>
    <row r="8" spans="1:11" ht="18" customHeight="1" x14ac:dyDescent="0.25">
      <c r="A8" s="33" t="s">
        <v>55</v>
      </c>
      <c r="B8" s="36">
        <v>308</v>
      </c>
      <c r="C8" s="37">
        <v>4.0271966527196654E-2</v>
      </c>
      <c r="D8" s="38">
        <v>248864.22000000087</v>
      </c>
      <c r="E8" s="37">
        <v>5.0610974491544719E-3</v>
      </c>
      <c r="F8" s="39">
        <v>49121.77</v>
      </c>
      <c r="G8" s="37">
        <v>1.3231370713555212E-3</v>
      </c>
      <c r="H8" s="39">
        <v>297985.9900000011</v>
      </c>
      <c r="I8" s="37">
        <v>3.4230454837352133E-3</v>
      </c>
      <c r="J8"/>
      <c r="K8"/>
    </row>
    <row r="9" spans="1:11" s="1" customFormat="1" ht="18" customHeight="1" x14ac:dyDescent="0.25">
      <c r="A9" s="33" t="s">
        <v>1</v>
      </c>
      <c r="B9" s="36">
        <v>133</v>
      </c>
      <c r="C9" s="37">
        <v>1.7390167364016735E-2</v>
      </c>
      <c r="D9" s="38">
        <v>960375.33999999973</v>
      </c>
      <c r="E9" s="37">
        <v>1.9530944157038082E-2</v>
      </c>
      <c r="F9" s="39">
        <v>473931.04931604088</v>
      </c>
      <c r="G9" s="37">
        <v>1.2765739927866513E-2</v>
      </c>
      <c r="H9" s="39">
        <v>1454359.4993160411</v>
      </c>
      <c r="I9" s="37">
        <v>1.6706620052376161E-2</v>
      </c>
    </row>
    <row r="10" spans="1:11" s="1" customFormat="1" ht="18" customHeight="1" x14ac:dyDescent="0.25">
      <c r="A10" s="33" t="s">
        <v>58</v>
      </c>
      <c r="B10" s="36">
        <v>48</v>
      </c>
      <c r="C10" s="37">
        <v>6.2761506276150627E-3</v>
      </c>
      <c r="D10" s="38">
        <v>421452.63999999978</v>
      </c>
      <c r="E10" s="37">
        <v>8.5709905636230446E-3</v>
      </c>
      <c r="F10" s="39">
        <v>204666.71929204441</v>
      </c>
      <c r="G10" s="37">
        <v>5.5128738961975144E-3</v>
      </c>
      <c r="H10" s="39">
        <v>602123.90929204435</v>
      </c>
      <c r="I10" s="37">
        <v>6.9167598394512314E-3</v>
      </c>
    </row>
    <row r="11" spans="1:11" s="1" customFormat="1" ht="18" customHeight="1" x14ac:dyDescent="0.25">
      <c r="A11" s="33" t="s">
        <v>56</v>
      </c>
      <c r="B11" s="36">
        <v>223</v>
      </c>
      <c r="C11" s="37">
        <v>2.9157949790794981E-2</v>
      </c>
      <c r="D11" s="38">
        <v>309636.40999999997</v>
      </c>
      <c r="E11" s="37">
        <v>6.2970082433559255E-3</v>
      </c>
      <c r="F11" s="39">
        <v>86698.194799999997</v>
      </c>
      <c r="G11" s="37">
        <v>2.3352903521082907E-3</v>
      </c>
      <c r="H11" s="39">
        <v>396334.60480000003</v>
      </c>
      <c r="I11" s="37">
        <v>4.5528025629950446E-3</v>
      </c>
    </row>
    <row r="12" spans="1:11" ht="18" customHeight="1" x14ac:dyDescent="0.25">
      <c r="A12" s="33" t="s">
        <v>57</v>
      </c>
      <c r="B12" s="36">
        <v>74</v>
      </c>
      <c r="C12" s="37">
        <v>9.675732217573221E-3</v>
      </c>
      <c r="D12" s="38">
        <v>311528.9200000001</v>
      </c>
      <c r="E12" s="37">
        <v>6.3354958071105702E-3</v>
      </c>
      <c r="F12" s="39">
        <v>87228.097599999848</v>
      </c>
      <c r="G12" s="37">
        <v>2.3495637392214768E-3</v>
      </c>
      <c r="H12" s="39">
        <v>398757.01759999961</v>
      </c>
      <c r="I12" s="37">
        <v>4.5806294725580779E-3</v>
      </c>
      <c r="J12"/>
      <c r="K12"/>
    </row>
    <row r="13" spans="1:11" x14ac:dyDescent="0.25">
      <c r="A13" s="33" t="s">
        <v>69</v>
      </c>
      <c r="B13" s="36">
        <v>36</v>
      </c>
      <c r="C13" s="37">
        <v>4.7071129707112972E-3</v>
      </c>
      <c r="D13" s="38">
        <v>365210</v>
      </c>
      <c r="E13" s="37">
        <v>7.4271962414110722E-3</v>
      </c>
      <c r="F13" s="39">
        <v>86274.187999999936</v>
      </c>
      <c r="G13" s="37">
        <v>2.3238693647214988E-3</v>
      </c>
      <c r="H13" s="39">
        <v>1462584.7045529988</v>
      </c>
      <c r="I13" s="37">
        <v>1.680110520464511E-2</v>
      </c>
      <c r="J13"/>
      <c r="K13"/>
    </row>
    <row r="14" spans="1:11" ht="15" customHeight="1" x14ac:dyDescent="0.25">
      <c r="A14" s="33" t="s">
        <v>74</v>
      </c>
      <c r="B14" s="36">
        <v>2</v>
      </c>
      <c r="C14" s="37">
        <v>2.6150627615062759E-4</v>
      </c>
      <c r="D14" s="38">
        <v>18381</v>
      </c>
      <c r="E14" s="37">
        <v>3.7381039433032206E-4</v>
      </c>
      <c r="F14" s="39">
        <v>913.6</v>
      </c>
      <c r="G14" s="37">
        <v>2.4608600797373632E-5</v>
      </c>
      <c r="H14" s="39">
        <v>24313.53</v>
      </c>
      <c r="I14" s="37">
        <v>2.792960805310354E-4</v>
      </c>
      <c r="J14"/>
      <c r="K14"/>
    </row>
    <row r="15" spans="1:11" ht="15" customHeight="1" thickBot="1" x14ac:dyDescent="0.3">
      <c r="A15" s="33" t="s">
        <v>79</v>
      </c>
      <c r="B15" s="36">
        <v>4</v>
      </c>
      <c r="C15" s="37">
        <v>5.2301255230125519E-4</v>
      </c>
      <c r="D15" s="38">
        <v>0</v>
      </c>
      <c r="E15" s="37">
        <v>0</v>
      </c>
      <c r="F15" s="39">
        <v>0</v>
      </c>
      <c r="G15" s="37">
        <v>0</v>
      </c>
      <c r="H15" s="39">
        <v>0</v>
      </c>
      <c r="I15" s="37">
        <v>0</v>
      </c>
    </row>
    <row r="16" spans="1:11" ht="15.75" thickTop="1" x14ac:dyDescent="0.25">
      <c r="A16" s="34" t="s">
        <v>70</v>
      </c>
      <c r="B16" s="42">
        <v>7648</v>
      </c>
      <c r="C16" s="43">
        <v>1</v>
      </c>
      <c r="D16" s="44">
        <v>49171987.400000997</v>
      </c>
      <c r="E16" s="43">
        <v>1</v>
      </c>
      <c r="F16" s="45">
        <v>37125231.439306557</v>
      </c>
      <c r="G16" s="43">
        <v>1</v>
      </c>
      <c r="H16" s="45">
        <v>87052886.50586085</v>
      </c>
      <c r="I16" s="43">
        <v>1</v>
      </c>
    </row>
    <row r="17" spans="1:11" s="1" customFormat="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s="1" customForma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s="1" customForma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1" spans="1:11" x14ac:dyDescent="0.25">
      <c r="C21" s="26"/>
    </row>
    <row r="22" spans="1:11" s="1" customFormat="1" ht="15" customHeight="1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">
    <mergeCell ref="A2:I2"/>
  </mergeCells>
  <printOptions horizontalCentered="1"/>
  <pageMargins left="0.39370078740157483" right="0.39370078740157483" top="0.78740157480314965" bottom="0.39370078740157483" header="0" footer="0"/>
  <pageSetup paperSize="9" orientation="landscape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K20"/>
  <sheetViews>
    <sheetView showGridLines="0" zoomScale="90" zoomScaleNormal="90" workbookViewId="0">
      <selection activeCell="A4" sqref="A4:I17"/>
    </sheetView>
  </sheetViews>
  <sheetFormatPr defaultRowHeight="15" x14ac:dyDescent="0.25"/>
  <cols>
    <col min="1" max="1" width="33" style="3" bestFit="1" customWidth="1"/>
    <col min="2" max="2" width="8" style="4" bestFit="1" customWidth="1"/>
    <col min="3" max="3" width="8.140625" style="4" bestFit="1" customWidth="1"/>
    <col min="4" max="4" width="14.7109375" style="4" customWidth="1"/>
    <col min="5" max="5" width="13.28515625" style="4" bestFit="1" customWidth="1"/>
    <col min="6" max="6" width="13.85546875" style="4" bestFit="1" customWidth="1"/>
    <col min="7" max="7" width="13.5703125" style="4" bestFit="1" customWidth="1"/>
    <col min="8" max="8" width="13.85546875" style="4" bestFit="1" customWidth="1"/>
    <col min="9" max="9" width="8.140625" style="4" bestFit="1" customWidth="1"/>
    <col min="10" max="10" width="14.42578125" style="4" customWidth="1"/>
    <col min="11" max="11" width="10" style="4" customWidth="1"/>
  </cols>
  <sheetData>
    <row r="1" spans="1:11" s="1" customForma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1" customHeight="1" x14ac:dyDescent="0.25">
      <c r="A2" s="114" t="str">
        <f>CONCATENATE("PBH POR VÍNCULO"," - ",MES_ANO_REFERENCIA)</f>
        <v>PBH POR VÍNCULO - JULHO/2024</v>
      </c>
      <c r="B2" s="114"/>
      <c r="C2" s="114"/>
      <c r="D2" s="114"/>
      <c r="E2" s="114"/>
      <c r="F2" s="114"/>
      <c r="G2" s="114"/>
      <c r="H2" s="114"/>
      <c r="I2" s="114"/>
    </row>
    <row r="3" spans="1:11" s="1" customFormat="1" ht="21" x14ac:dyDescent="0.25">
      <c r="A3" s="82"/>
      <c r="B3" s="82"/>
      <c r="C3" s="82"/>
      <c r="D3" s="82"/>
      <c r="E3" s="82"/>
      <c r="F3" s="82"/>
      <c r="G3" s="82"/>
      <c r="H3" s="82"/>
      <c r="I3" s="82"/>
      <c r="J3" s="4"/>
      <c r="K3" s="4"/>
    </row>
    <row r="4" spans="1:11" ht="42.75" customHeight="1" x14ac:dyDescent="0.25">
      <c r="A4" s="78" t="s">
        <v>3</v>
      </c>
      <c r="B4" s="76" t="s">
        <v>29</v>
      </c>
      <c r="C4" s="76" t="s">
        <v>35</v>
      </c>
      <c r="D4" s="76" t="s">
        <v>6</v>
      </c>
      <c r="E4" s="76" t="s">
        <v>18</v>
      </c>
      <c r="F4" s="76" t="s">
        <v>4</v>
      </c>
      <c r="G4" s="76" t="s">
        <v>19</v>
      </c>
      <c r="H4" s="76" t="s">
        <v>5</v>
      </c>
      <c r="I4" s="76" t="s">
        <v>47</v>
      </c>
      <c r="J4"/>
      <c r="K4"/>
    </row>
    <row r="5" spans="1:11" x14ac:dyDescent="0.25">
      <c r="A5" s="33" t="s">
        <v>54</v>
      </c>
      <c r="B5" s="36">
        <v>8068</v>
      </c>
      <c r="C5" s="37">
        <v>0.1571851620947631</v>
      </c>
      <c r="D5" s="38">
        <v>31551894.560001679</v>
      </c>
      <c r="E5" s="37">
        <v>9.3942964861821687E-2</v>
      </c>
      <c r="F5" s="39">
        <v>12930824.989083325</v>
      </c>
      <c r="G5" s="37">
        <v>9.3710649231251594E-2</v>
      </c>
      <c r="H5" s="39">
        <v>44226210.109084189</v>
      </c>
      <c r="I5" s="37">
        <v>9.3185375169107063E-2</v>
      </c>
      <c r="J5"/>
      <c r="K5"/>
    </row>
    <row r="6" spans="1:11" x14ac:dyDescent="0.25">
      <c r="A6" s="33" t="s">
        <v>2</v>
      </c>
      <c r="B6" s="36">
        <v>6935</v>
      </c>
      <c r="C6" s="37">
        <v>0.13511144014962592</v>
      </c>
      <c r="D6" s="38">
        <v>43337876.769999638</v>
      </c>
      <c r="E6" s="37">
        <v>0.12903468052759043</v>
      </c>
      <c r="F6" s="39">
        <v>26612175.008531529</v>
      </c>
      <c r="G6" s="37">
        <v>0.19286040910851182</v>
      </c>
      <c r="H6" s="39">
        <v>69950051.77853179</v>
      </c>
      <c r="I6" s="37">
        <v>0.147385946071424</v>
      </c>
      <c r="J6"/>
      <c r="K6"/>
    </row>
    <row r="7" spans="1:11" x14ac:dyDescent="0.25">
      <c r="A7" s="33" t="s">
        <v>0</v>
      </c>
      <c r="B7" s="36">
        <v>32252</v>
      </c>
      <c r="C7" s="37">
        <v>0.62835099750623447</v>
      </c>
      <c r="D7" s="38">
        <v>249918606.62999681</v>
      </c>
      <c r="E7" s="37">
        <v>0.74411046336090381</v>
      </c>
      <c r="F7" s="39">
        <v>94394872.842681184</v>
      </c>
      <c r="G7" s="37">
        <v>0.68408665538796209</v>
      </c>
      <c r="H7" s="39">
        <v>344313479.47267795</v>
      </c>
      <c r="I7" s="37">
        <v>0.72547434386316068</v>
      </c>
      <c r="J7"/>
      <c r="K7"/>
    </row>
    <row r="8" spans="1:11" x14ac:dyDescent="0.25">
      <c r="A8" s="33" t="s">
        <v>55</v>
      </c>
      <c r="B8" s="36">
        <v>2155</v>
      </c>
      <c r="C8" s="37">
        <v>4.198488154613466E-2</v>
      </c>
      <c r="D8" s="38">
        <v>1806739.2699999923</v>
      </c>
      <c r="E8" s="37">
        <v>5.3794057733461704E-3</v>
      </c>
      <c r="F8" s="39">
        <v>399989.50000000017</v>
      </c>
      <c r="G8" s="37">
        <v>2.898753618762026E-3</v>
      </c>
      <c r="H8" s="39">
        <v>2206728.7699999921</v>
      </c>
      <c r="I8" s="37">
        <v>4.649614964106397E-3</v>
      </c>
      <c r="J8"/>
      <c r="K8"/>
    </row>
    <row r="9" spans="1:11" x14ac:dyDescent="0.25">
      <c r="A9" s="33" t="s">
        <v>53</v>
      </c>
      <c r="B9" s="36">
        <v>158</v>
      </c>
      <c r="C9" s="37">
        <v>3.0782418952618453E-3</v>
      </c>
      <c r="D9" s="38">
        <v>309072.88999999996</v>
      </c>
      <c r="E9" s="37">
        <v>9.2023709035271735E-4</v>
      </c>
      <c r="F9" s="39">
        <v>34341.432222222233</v>
      </c>
      <c r="G9" s="37">
        <v>2.4887491028548875E-4</v>
      </c>
      <c r="H9" s="39">
        <v>343414.3222222224</v>
      </c>
      <c r="I9" s="37">
        <v>7.2357980427875906E-4</v>
      </c>
      <c r="J9"/>
      <c r="K9"/>
    </row>
    <row r="10" spans="1:11" s="1" customFormat="1" x14ac:dyDescent="0.25">
      <c r="A10" s="33" t="s">
        <v>1</v>
      </c>
      <c r="B10" s="36">
        <v>1162</v>
      </c>
      <c r="C10" s="37">
        <v>2.2638715710723192E-2</v>
      </c>
      <c r="D10" s="38">
        <v>5872053.2199999969</v>
      </c>
      <c r="E10" s="37">
        <v>1.7483517139174204E-2</v>
      </c>
      <c r="F10" s="39">
        <v>2611927.9393160418</v>
      </c>
      <c r="G10" s="37">
        <v>1.8928835797034707E-2</v>
      </c>
      <c r="H10" s="39">
        <v>8504034.2693160251</v>
      </c>
      <c r="I10" s="37">
        <v>1.7918144509388681E-2</v>
      </c>
    </row>
    <row r="11" spans="1:11" s="1" customFormat="1" x14ac:dyDescent="0.25">
      <c r="A11" s="33" t="s">
        <v>58</v>
      </c>
      <c r="B11" s="36">
        <v>259</v>
      </c>
      <c r="C11" s="37">
        <v>5.0459788029925184E-3</v>
      </c>
      <c r="D11" s="38">
        <v>2061239.7899999993</v>
      </c>
      <c r="E11" s="37">
        <v>6.1371584769820669E-3</v>
      </c>
      <c r="F11" s="39">
        <v>741472.84818093374</v>
      </c>
      <c r="G11" s="37">
        <v>5.3735088093019119E-3</v>
      </c>
      <c r="H11" s="39">
        <v>2778717.1881809272</v>
      </c>
      <c r="I11" s="37">
        <v>5.8548042672166437E-3</v>
      </c>
    </row>
    <row r="12" spans="1:11" x14ac:dyDescent="0.25">
      <c r="A12" s="33" t="s">
        <v>56</v>
      </c>
      <c r="B12" s="36">
        <v>223</v>
      </c>
      <c r="C12" s="37">
        <v>4.3446072319201995E-3</v>
      </c>
      <c r="D12" s="38">
        <v>309636.41000000003</v>
      </c>
      <c r="E12" s="37">
        <v>9.2191492112317299E-4</v>
      </c>
      <c r="F12" s="39">
        <v>86698.194799999983</v>
      </c>
      <c r="G12" s="37">
        <v>6.2830825788335665E-4</v>
      </c>
      <c r="H12" s="39">
        <v>396334.60480000003</v>
      </c>
      <c r="I12" s="37">
        <v>8.3508373766807856E-4</v>
      </c>
      <c r="J12"/>
      <c r="K12"/>
    </row>
    <row r="13" spans="1:11" s="1" customFormat="1" x14ac:dyDescent="0.25">
      <c r="A13" s="33" t="s">
        <v>57</v>
      </c>
      <c r="B13" s="36">
        <v>74</v>
      </c>
      <c r="C13" s="37">
        <v>1.4417082294264339E-3</v>
      </c>
      <c r="D13" s="38">
        <v>311528.92000000016</v>
      </c>
      <c r="E13" s="37">
        <v>9.2754970163033278E-4</v>
      </c>
      <c r="F13" s="39">
        <v>87228.097599999863</v>
      </c>
      <c r="G13" s="37">
        <v>6.3214850283751622E-4</v>
      </c>
      <c r="H13" s="39">
        <v>398757.01759999961</v>
      </c>
      <c r="I13" s="37">
        <v>8.4018780254331061E-4</v>
      </c>
    </row>
    <row r="14" spans="1:11" x14ac:dyDescent="0.25">
      <c r="A14" s="33" t="s">
        <v>69</v>
      </c>
      <c r="B14" s="36">
        <v>36</v>
      </c>
      <c r="C14" s="37">
        <v>7.0137157107231921E-4</v>
      </c>
      <c r="D14" s="38">
        <v>365210</v>
      </c>
      <c r="E14" s="37">
        <v>1.0873803515012784E-3</v>
      </c>
      <c r="F14" s="39">
        <v>86274.187999999907</v>
      </c>
      <c r="G14" s="37">
        <v>6.2523544910742651E-4</v>
      </c>
      <c r="H14" s="39">
        <v>1462584.7045529992</v>
      </c>
      <c r="I14" s="37">
        <v>3.0816907909179897E-3</v>
      </c>
      <c r="J14"/>
      <c r="K14"/>
    </row>
    <row r="15" spans="1:11" x14ac:dyDescent="0.25">
      <c r="A15" s="33" t="s">
        <v>74</v>
      </c>
      <c r="B15" s="36">
        <v>2</v>
      </c>
      <c r="C15" s="37">
        <v>3.896508728179551E-5</v>
      </c>
      <c r="D15" s="38">
        <v>18381</v>
      </c>
      <c r="E15" s="37">
        <v>5.4727795627022808E-5</v>
      </c>
      <c r="F15" s="39">
        <v>913.6</v>
      </c>
      <c r="G15" s="37">
        <v>6.6209270645879098E-6</v>
      </c>
      <c r="H15" s="39">
        <v>24313.53</v>
      </c>
      <c r="I15" s="37">
        <v>5.1229020283380905E-5</v>
      </c>
      <c r="J15"/>
      <c r="K15"/>
    </row>
    <row r="16" spans="1:11" ht="15.75" thickBot="1" x14ac:dyDescent="0.3">
      <c r="A16" s="33" t="s">
        <v>79</v>
      </c>
      <c r="B16" s="36">
        <v>4</v>
      </c>
      <c r="C16" s="37">
        <v>7.793017456359102E-5</v>
      </c>
      <c r="D16" s="38">
        <v>0</v>
      </c>
      <c r="E16" s="37">
        <v>0</v>
      </c>
      <c r="F16" s="39">
        <v>0</v>
      </c>
      <c r="G16" s="37">
        <v>0</v>
      </c>
      <c r="H16" s="39">
        <v>0</v>
      </c>
      <c r="I16" s="37">
        <v>0</v>
      </c>
      <c r="J16"/>
      <c r="K16"/>
    </row>
    <row r="17" spans="1:11" ht="15.75" thickTop="1" x14ac:dyDescent="0.25">
      <c r="A17" s="34" t="s">
        <v>70</v>
      </c>
      <c r="B17" s="42">
        <v>51328</v>
      </c>
      <c r="C17" s="43">
        <v>1</v>
      </c>
      <c r="D17" s="44">
        <v>335862239.45998037</v>
      </c>
      <c r="E17" s="43">
        <v>1</v>
      </c>
      <c r="F17" s="45">
        <v>137986718.64041489</v>
      </c>
      <c r="G17" s="43">
        <v>1</v>
      </c>
      <c r="H17" s="45">
        <v>474604625.76692098</v>
      </c>
      <c r="I17" s="43">
        <v>1</v>
      </c>
      <c r="J17"/>
      <c r="K17"/>
    </row>
    <row r="18" spans="1:11" x14ac:dyDescent="0.25">
      <c r="A18"/>
      <c r="B18"/>
      <c r="C18"/>
      <c r="D18"/>
      <c r="E18"/>
      <c r="F18"/>
      <c r="G18"/>
      <c r="H18"/>
      <c r="I18"/>
      <c r="J18"/>
      <c r="K18"/>
    </row>
    <row r="19" spans="1:11" x14ac:dyDescent="0.25">
      <c r="A19"/>
      <c r="B19"/>
      <c r="C19"/>
      <c r="D19"/>
      <c r="E19"/>
      <c r="F19"/>
      <c r="G19"/>
      <c r="H19"/>
      <c r="I19"/>
      <c r="J19"/>
      <c r="K19"/>
    </row>
    <row r="20" spans="1:11" s="1" customFormat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</row>
  </sheetData>
  <mergeCells count="1">
    <mergeCell ref="A2:I2"/>
  </mergeCells>
  <printOptions horizontalCentered="1"/>
  <pageMargins left="0.39370078740157483" right="0.39370078740157483" top="0.78740157480314965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Quadro Geral</vt:lpstr>
      <vt:lpstr>Adm. Direta Por Área Atuação</vt:lpstr>
      <vt:lpstr>Adm. Indireta</vt:lpstr>
      <vt:lpstr>Contratos Adm e Municipalizados</vt:lpstr>
      <vt:lpstr>Estagiários</vt:lpstr>
      <vt:lpstr>Quadro Geral PBH Por Atuação</vt:lpstr>
      <vt:lpstr>Adm. Direta Por Vínculo</vt:lpstr>
      <vt:lpstr>Adm. Indireta Por Vínculo</vt:lpstr>
      <vt:lpstr>PBH Por Vínculo</vt:lpstr>
      <vt:lpstr>Adm. Direta - Educação</vt:lpstr>
      <vt:lpstr>Adm. Direta - Saúde</vt:lpstr>
      <vt:lpstr>acidentes2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Costa</dc:creator>
  <cp:lastModifiedBy>LETICIA ROSA DE OLIVEIRA PB003542</cp:lastModifiedBy>
  <cp:lastPrinted>2012-06-25T20:00:56Z</cp:lastPrinted>
  <dcterms:created xsi:type="dcterms:W3CDTF">2011-09-22T19:21:12Z</dcterms:created>
  <dcterms:modified xsi:type="dcterms:W3CDTF">2024-08-20T18:49:25Z</dcterms:modified>
</cp:coreProperties>
</file>