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pr128290\Desktop\pr128290\Desktop\art. 10 LDO\2025\"/>
    </mc:Choice>
  </mc:AlternateContent>
  <xr:revisionPtr revIDLastSave="0" documentId="8_{765E602A-B9DF-49F6-8046-4C6023930C5E}" xr6:coauthVersionLast="47" xr6:coauthVersionMax="47" xr10:uidLastSave="{00000000-0000-0000-0000-000000000000}"/>
  <bookViews>
    <workbookView xWindow="-120" yWindow="-120" windowWidth="21840" windowHeight="13020" activeTab="3" xr2:uid="{00000000-000D-0000-FFFF-FFFF00000000}"/>
  </bookViews>
  <sheets>
    <sheet name="Tabelas Gerais" sheetId="43" r:id="rId1"/>
    <sheet name="OP 2024-2025" sheetId="58" r:id="rId2"/>
    <sheet name="Gestão 2025-2028 - 280 emp" sheetId="59" r:id="rId3"/>
    <sheet name="Lista concluídos" sheetId="60" r:id="rId4"/>
  </sheets>
  <definedNames>
    <definedName name="_xlnm.Print_Titles" localSheetId="2">'Gestão 2025-2028 - 280 emp'!$1:$1</definedName>
    <definedName name="_xlnm.Print_Titles" localSheetId="0">'Tabelas Gerais'!$1:$1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43" l="1"/>
  <c r="D93" i="43"/>
  <c r="D94" i="43"/>
  <c r="D95" i="43"/>
  <c r="D96" i="43"/>
  <c r="D97" i="43"/>
  <c r="D98" i="43"/>
  <c r="D99" i="43"/>
  <c r="D100" i="43"/>
  <c r="D101" i="43"/>
  <c r="D102" i="43"/>
  <c r="D103" i="43"/>
  <c r="D104" i="43"/>
  <c r="D105" i="43"/>
  <c r="D106" i="43"/>
  <c r="D107" i="43"/>
  <c r="D108" i="43"/>
  <c r="D109" i="43"/>
  <c r="D110" i="43"/>
  <c r="D111" i="43"/>
  <c r="D112" i="43"/>
  <c r="D113" i="43"/>
  <c r="D114" i="43"/>
  <c r="D115" i="43"/>
  <c r="D116" i="43"/>
  <c r="D117" i="43"/>
  <c r="D118" i="43"/>
  <c r="D119" i="43"/>
  <c r="D120" i="43"/>
  <c r="D121" i="43"/>
  <c r="D122" i="43"/>
  <c r="D123" i="43"/>
  <c r="D91" i="43"/>
  <c r="C123" i="43"/>
  <c r="E87" i="43"/>
  <c r="D87" i="43"/>
  <c r="C87" i="43"/>
  <c r="G87" i="43" s="1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F73" i="43"/>
  <c r="F87" i="43" s="1"/>
  <c r="E68" i="43"/>
  <c r="D68" i="43"/>
  <c r="C68" i="43"/>
  <c r="F68" i="43" s="1"/>
  <c r="G68" i="43" s="1"/>
  <c r="G67" i="43"/>
  <c r="G66" i="43"/>
  <c r="G65" i="43"/>
  <c r="G64" i="43"/>
  <c r="G63" i="43"/>
  <c r="G62" i="43"/>
  <c r="G61" i="43"/>
  <c r="G60" i="43"/>
  <c r="F56" i="43"/>
  <c r="E56" i="43"/>
  <c r="D56" i="43"/>
  <c r="C56" i="43"/>
  <c r="G56" i="43" s="1"/>
  <c r="G55" i="43"/>
  <c r="G54" i="43"/>
  <c r="G53" i="43"/>
  <c r="G52" i="43"/>
  <c r="G51" i="43"/>
  <c r="G50" i="43"/>
  <c r="G49" i="43"/>
  <c r="G48" i="43"/>
  <c r="G47" i="43"/>
  <c r="F43" i="43"/>
  <c r="E43" i="43"/>
  <c r="D43" i="43"/>
  <c r="C43" i="43"/>
  <c r="G43" i="43" s="1"/>
  <c r="G42" i="43"/>
  <c r="G41" i="43"/>
  <c r="G40" i="43"/>
  <c r="G39" i="43"/>
  <c r="G38" i="43"/>
  <c r="G37" i="43"/>
  <c r="G36" i="43"/>
  <c r="G35" i="43"/>
  <c r="G34" i="43"/>
  <c r="G33" i="43"/>
  <c r="G32" i="43"/>
  <c r="G73" i="43" l="1"/>
  <c r="E43" i="59" l="1"/>
  <c r="F43" i="59" s="1"/>
  <c r="F34" i="59"/>
  <c r="E37" i="59"/>
  <c r="E38" i="59" s="1"/>
  <c r="F38" i="59" s="1"/>
  <c r="D10" i="59"/>
  <c r="E10" i="59" s="1"/>
  <c r="D11" i="59"/>
  <c r="E11" i="59" s="1"/>
  <c r="D9" i="59"/>
  <c r="E9" i="59" s="1"/>
  <c r="F47" i="59"/>
  <c r="F46" i="59"/>
  <c r="F44" i="59"/>
  <c r="F42" i="59"/>
  <c r="B48" i="59"/>
  <c r="C48" i="59"/>
  <c r="D48" i="59"/>
  <c r="B38" i="59"/>
  <c r="C38" i="59"/>
  <c r="D38" i="59"/>
  <c r="F36" i="59"/>
  <c r="F35" i="59"/>
  <c r="F33" i="59"/>
  <c r="F32" i="59"/>
  <c r="F31" i="59"/>
  <c r="F30" i="59"/>
  <c r="F29" i="59"/>
  <c r="F17" i="59"/>
  <c r="F18" i="59"/>
  <c r="F19" i="59"/>
  <c r="F20" i="59"/>
  <c r="F21" i="59"/>
  <c r="F22" i="59"/>
  <c r="F23" i="59"/>
  <c r="F24" i="59"/>
  <c r="F16" i="59"/>
  <c r="B25" i="59"/>
  <c r="C25" i="59"/>
  <c r="D25" i="59"/>
  <c r="E25" i="59"/>
  <c r="F25" i="59" s="1"/>
  <c r="B12" i="59"/>
  <c r="C12" i="59"/>
  <c r="C6" i="58"/>
  <c r="C7" i="58"/>
  <c r="C8" i="58"/>
  <c r="C9" i="58"/>
  <c r="C10" i="58"/>
  <c r="C11" i="58"/>
  <c r="C12" i="58"/>
  <c r="C13" i="58"/>
  <c r="C5" i="58"/>
  <c r="B14" i="58"/>
  <c r="C14" i="58" s="1"/>
  <c r="D28" i="58"/>
  <c r="D29" i="58" s="1"/>
  <c r="B28" i="58"/>
  <c r="B29" i="58" s="1"/>
  <c r="C28" i="58"/>
  <c r="C29" i="58" s="1"/>
  <c r="E48" i="59" l="1"/>
  <c r="F48" i="59" s="1"/>
  <c r="F37" i="59"/>
  <c r="D12" i="59"/>
  <c r="E12" i="59" s="1"/>
  <c r="E5" i="43" l="1"/>
  <c r="F5" i="43" s="1"/>
  <c r="D8" i="43" l="1"/>
  <c r="C8" i="43"/>
  <c r="E7" i="43"/>
  <c r="F7" i="43" s="1"/>
  <c r="E6" i="43"/>
  <c r="F6" i="43" s="1"/>
  <c r="E8" i="43" l="1"/>
  <c r="F8" i="43" s="1"/>
</calcChain>
</file>

<file path=xl/sharedStrings.xml><?xml version="1.0" encoding="utf-8"?>
<sst xmlns="http://schemas.openxmlformats.org/spreadsheetml/2006/main" count="358" uniqueCount="169">
  <si>
    <t>Barreiro</t>
  </si>
  <si>
    <t>Centro-Sul</t>
  </si>
  <si>
    <t>Leste</t>
  </si>
  <si>
    <t>Nordeste</t>
  </si>
  <si>
    <t>Noroeste</t>
  </si>
  <si>
    <t>Norte</t>
  </si>
  <si>
    <t>Oeste</t>
  </si>
  <si>
    <t>Pampulha</t>
  </si>
  <si>
    <t>Venda Nova</t>
  </si>
  <si>
    <t>Total</t>
  </si>
  <si>
    <t>Regional</t>
  </si>
  <si>
    <t>%</t>
  </si>
  <si>
    <t>Concluído</t>
  </si>
  <si>
    <t>Em andamento</t>
  </si>
  <si>
    <t>OP Regional</t>
  </si>
  <si>
    <t>Situação dos empreendimentos do OP</t>
  </si>
  <si>
    <t>Situação</t>
  </si>
  <si>
    <t>OP Digital</t>
  </si>
  <si>
    <t>A ser viabilizado</t>
  </si>
  <si>
    <t>Temática</t>
  </si>
  <si>
    <t xml:space="preserve">Total </t>
  </si>
  <si>
    <t>Cultura</t>
  </si>
  <si>
    <t>Educação</t>
  </si>
  <si>
    <t>Esportes</t>
  </si>
  <si>
    <t>Infraestrutura</t>
  </si>
  <si>
    <t>Meio Ambiente</t>
  </si>
  <si>
    <t>Planejamento Urbano</t>
  </si>
  <si>
    <t>Saúde</t>
  </si>
  <si>
    <t>Social</t>
  </si>
  <si>
    <t>Urbanização de Vila</t>
  </si>
  <si>
    <t>Natureza</t>
  </si>
  <si>
    <t>Drenagem</t>
  </si>
  <si>
    <t>Infraestrutura/Urbanização</t>
  </si>
  <si>
    <t>Novos Equipamentos</t>
  </si>
  <si>
    <t>Reforma/Ampliação de Equipamentos</t>
  </si>
  <si>
    <t>Tratamento de Fundo de Vale</t>
  </si>
  <si>
    <t>Em fase de viabilização</t>
  </si>
  <si>
    <t>AEIS 2</t>
  </si>
  <si>
    <t>ZEIS</t>
  </si>
  <si>
    <t>Empreendimentos aprovados no OP 2024/2025 por regional e tipo de assentamento</t>
  </si>
  <si>
    <t xml:space="preserve">Empreendimentos aprovados no OP 2024/2025 por regional </t>
  </si>
  <si>
    <t>Situação dos empreendimentos por natureza</t>
  </si>
  <si>
    <t>Situação dos empreendimentos por temática</t>
  </si>
  <si>
    <t>Situação dos empreendimentos por regional</t>
  </si>
  <si>
    <t>Passivo 280 empreendimentos  - Gestão 2025/2028</t>
  </si>
  <si>
    <t>Em janeiro de 2025 o Orçamento Participativo contava com 280 empreendimentos ainda não concluídos. 
Destes, 69 (24,6%) empreendimentos foram aprovados na rodada do OP 2024/2025, 211 (75,4%) foram aprovados em rodadas anteriores do OP.</t>
  </si>
  <si>
    <t>Situação dos empreendimentos do OP a serem concluídos a partir de janeiro de 2025</t>
  </si>
  <si>
    <t>Secretaria Municipal de Relações Institucionais - SMRI</t>
  </si>
  <si>
    <t>RELATÓRIO DOS EMPREENDIMENTOS DO ORÇAMENTO PARTICIPATIVO</t>
  </si>
  <si>
    <t>TIPO DE OP</t>
  </si>
  <si>
    <t>REGIONAL</t>
  </si>
  <si>
    <t>Nº DO EMP</t>
  </si>
  <si>
    <t>ANO DO OP</t>
  </si>
  <si>
    <t>NOME DO EMPREENDIMENTO</t>
  </si>
  <si>
    <t>ESCOPO</t>
  </si>
  <si>
    <t>ENDEREÇO</t>
  </si>
  <si>
    <t>BAIRRO</t>
  </si>
  <si>
    <t>TEMÁTICA</t>
  </si>
  <si>
    <t>NATUREZA DO EMPREENDIMENTO</t>
  </si>
  <si>
    <t>ÓRGÃO EXECUTOR</t>
  </si>
  <si>
    <t>ANO DE TÉRMINO</t>
  </si>
  <si>
    <t>VALOR TOTAL APROVADO NO FÓRUM</t>
  </si>
  <si>
    <t>21</t>
  </si>
  <si>
    <t>2007/2008</t>
  </si>
  <si>
    <t>Conjunto Mariano de Abreu</t>
  </si>
  <si>
    <t>Construção de área de lazer</t>
  </si>
  <si>
    <t>Pedreira I, localizada na rua João Neiva</t>
  </si>
  <si>
    <t>Mariano de Abreu</t>
  </si>
  <si>
    <t>Suzurb</t>
  </si>
  <si>
    <t>2025</t>
  </si>
  <si>
    <t>55</t>
  </si>
  <si>
    <t>2009/2010</t>
  </si>
  <si>
    <t>Vila Nova Cachoeirinha</t>
  </si>
  <si>
    <t>Urbanização parcial de via</t>
  </si>
  <si>
    <t>Rua Vitória - aproximadamente 50 metros</t>
  </si>
  <si>
    <t>Vila Nova Cachoeirinha I</t>
  </si>
  <si>
    <t>Urbel</t>
  </si>
  <si>
    <t>76</t>
  </si>
  <si>
    <t>Vila Santa Sofia</t>
  </si>
  <si>
    <t>Urbanização de via e reassentamentos.</t>
  </si>
  <si>
    <t>Beco União entre beco Heloísa e beco Braz</t>
  </si>
  <si>
    <t>Santa Sofia</t>
  </si>
  <si>
    <t>39</t>
  </si>
  <si>
    <t>Revitalização de área verde</t>
  </si>
  <si>
    <t>Cercamento, pista de skate, alargamento dos passeios, praça com playground, iluminação, drenagem do terreno, escada, alambrado, pista de cooper, arborização, revegetação</t>
  </si>
  <si>
    <t>Rua Paulista esquina com rua Jornalista Lena Santos</t>
  </si>
  <si>
    <t>Fernão Dias</t>
  </si>
  <si>
    <t>59</t>
  </si>
  <si>
    <t>BH Cidadania São José</t>
  </si>
  <si>
    <t>Construção (750m), área do terreno (2134m)</t>
  </si>
  <si>
    <t>Av. João XXIII, s/n</t>
  </si>
  <si>
    <t>Vila Jardim São José</t>
  </si>
  <si>
    <t>SMASAC</t>
  </si>
  <si>
    <t>1</t>
  </si>
  <si>
    <t>2011</t>
  </si>
  <si>
    <t>Revitalização da rua Antônio Eustáquio Piazza</t>
  </si>
  <si>
    <t>Deslocamento de postes, adequação de canteiros e calçadas, construção de novas baias para transporte coletivo e passarela</t>
  </si>
  <si>
    <t>Rua Antonio Eustáquio Piazza entre rua Bráulio Gomes Nogueira e Av. Afonso Vaz de Melo</t>
  </si>
  <si>
    <t>Tirol</t>
  </si>
  <si>
    <t>BHTrans</t>
  </si>
  <si>
    <t>84</t>
  </si>
  <si>
    <t>2013/2014</t>
  </si>
  <si>
    <t>Alargamento da rua Nízio Torres</t>
  </si>
  <si>
    <t>Alargamento de via, contenção e drenagem pluvial</t>
  </si>
  <si>
    <t>Rua Nízio Torres entre ruas Etel Nogueira de Sá e Mariana de Oliveira Tavares</t>
  </si>
  <si>
    <t>Ouro Preto</t>
  </si>
  <si>
    <t>Sudecap</t>
  </si>
  <si>
    <t>4</t>
  </si>
  <si>
    <t>2013</t>
  </si>
  <si>
    <t>Praça Rio Branco</t>
  </si>
  <si>
    <t>Urbanização e revitalização</t>
  </si>
  <si>
    <t>Av. Santos Dumont com rua Curitiba</t>
  </si>
  <si>
    <t>Centro</t>
  </si>
  <si>
    <t>13</t>
  </si>
  <si>
    <t>2015/2016</t>
  </si>
  <si>
    <t>Av. Menelick de Carvalho</t>
  </si>
  <si>
    <t>Revitalização do canteiro central, com adequação de acessibilidade</t>
  </si>
  <si>
    <t xml:space="preserve">Av. Menelick de Carvalho na extensão da praça Anelson Alves até a portaria da subestação da CEMIG (Praça João Francisco Xavier) </t>
  </si>
  <si>
    <t>Flávio Marques Lisboa</t>
  </si>
  <si>
    <t>28</t>
  </si>
  <si>
    <t>Rua Fernão Dias</t>
  </si>
  <si>
    <t>Recapeamento da rua Fernão Dias entre rua Áureo Drummond até a rua João Neiva</t>
  </si>
  <si>
    <t>Rua Fernão Dias, da rua Áureo Drumond até a rua João Neiva</t>
  </si>
  <si>
    <t xml:space="preserve"> Espaço Cultural do bairro Ipiranga</t>
  </si>
  <si>
    <t>Troca do Telhado</t>
  </si>
  <si>
    <t>Rua Dom Cabral, esquina com Rua Princesa Leopoldina</t>
  </si>
  <si>
    <t>Ipiranga</t>
  </si>
  <si>
    <t>N.</t>
  </si>
  <si>
    <t>EMPREENDIMENTOS DO ORÇAMENTO PARTICIPATIVO CONCLUÍDOS ENTRE JANEIRO E AGOSTO DE 2025</t>
  </si>
  <si>
    <t>Situação dos empreendimentos aprovados no OP por temática</t>
  </si>
  <si>
    <t>% de conclusão</t>
  </si>
  <si>
    <t>Habitação</t>
  </si>
  <si>
    <t>Segurança</t>
  </si>
  <si>
    <t>Situação dos empreendimentos aprovados no OP por Regional</t>
  </si>
  <si>
    <t>Situação dos empreendimentos aprovados no OP por natureza</t>
  </si>
  <si>
    <t>Segurança Pública</t>
  </si>
  <si>
    <t>Situação dos empreendimentos aprovados no OP por ano de rodada</t>
  </si>
  <si>
    <t>Ano do OP</t>
  </si>
  <si>
    <t>1994 a 1999/2000</t>
  </si>
  <si>
    <t>2001/2002</t>
  </si>
  <si>
    <t>2003/2004</t>
  </si>
  <si>
    <t>2005/2006</t>
  </si>
  <si>
    <t>2006</t>
  </si>
  <si>
    <t>2008</t>
  </si>
  <si>
    <t>2011/2012</t>
  </si>
  <si>
    <t>2024/2025</t>
  </si>
  <si>
    <t xml:space="preserve">Empreendimentos concluídos por ano de término </t>
  </si>
  <si>
    <t>Ano de término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</si>
  <si>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</si>
  <si>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</si>
  <si>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</si>
  <si>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</si>
  <si>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</si>
  <si>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</si>
  <si>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</si>
  <si>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</si>
  <si>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</si>
  <si>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</si>
  <si>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</si>
  <si>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</si>
  <si>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2007</t>
  </si>
  <si>
    <t>2009</t>
  </si>
  <si>
    <t>2010</t>
  </si>
  <si>
    <t>2012</t>
  </si>
  <si>
    <t>2014</t>
  </si>
  <si>
    <t>2015</t>
  </si>
  <si>
    <t>2016</t>
  </si>
  <si>
    <t>2017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</si>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</sst>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&quot;R$ &quot;#,##0.00;&quot;(R$ &quot;#,##0.00\)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10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/>
    </xf>
    <xf numFmtId="0" fontId="1" fillId="0" borderId="1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10" fillId="0" borderId="1" xfId="6" applyBorder="1" applyAlignment="1">
      <alignment horizontal="center" vertical="center" wrapText="1"/>
    </xf>
    <xf numFmtId="164" fontId="9" fillId="0" borderId="1" xfId="6" applyNumberFormat="1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164" fontId="9" fillId="0" borderId="0" xfId="6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7" applyFont="1" applyFill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 wrapText="1"/>
    </xf>
    <xf numFmtId="164" fontId="1" fillId="0" borderId="1" xfId="7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7" applyBorder="1" applyAlignment="1">
      <alignment horizontal="center" vertical="center" wrapText="1"/>
    </xf>
    <xf numFmtId="164" fontId="1" fillId="0" borderId="0" xfId="7" applyNumberFormat="1" applyFont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 wrapText="1"/>
    </xf>
    <xf numFmtId="165" fontId="14" fillId="0" borderId="1" xfId="8" applyNumberFormat="1" applyFont="1" applyBorder="1" applyAlignment="1">
      <alignment horizontal="center" vertical="center" wrapText="1"/>
    </xf>
    <xf numFmtId="0" fontId="1" fillId="2" borderId="1" xfId="9" applyFont="1" applyFill="1" applyBorder="1" applyAlignment="1">
      <alignment horizontal="center" vertical="center" wrapText="1"/>
    </xf>
    <xf numFmtId="0" fontId="1" fillId="2" borderId="1" xfId="10" applyFont="1" applyFill="1" applyBorder="1" applyAlignment="1">
      <alignment horizontal="center" vertical="center" wrapText="1"/>
    </xf>
    <xf numFmtId="0" fontId="1" fillId="0" borderId="1" xfId="9" applyFont="1" applyBorder="1" applyAlignment="1">
      <alignment horizontal="center" vertical="center" wrapText="1"/>
    </xf>
    <xf numFmtId="0" fontId="2" fillId="0" borderId="1" xfId="9" applyBorder="1" applyAlignment="1">
      <alignment horizontal="center" vertical="center" wrapText="1"/>
    </xf>
    <xf numFmtId="164" fontId="1" fillId="0" borderId="1" xfId="10" applyNumberFormat="1" applyFont="1" applyBorder="1" applyAlignment="1">
      <alignment horizontal="center" vertical="center" wrapText="1"/>
    </xf>
    <xf numFmtId="164" fontId="6" fillId="0" borderId="1" xfId="10" applyNumberFormat="1" applyFont="1" applyBorder="1" applyAlignment="1">
      <alignment horizontal="center" vertical="center" wrapText="1"/>
    </xf>
    <xf numFmtId="164" fontId="6" fillId="0" borderId="0" xfId="10" applyNumberFormat="1" applyFont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1" fillId="0" borderId="3" xfId="10" applyFont="1" applyBorder="1" applyAlignment="1">
      <alignment horizontal="center" vertical="center" wrapText="1"/>
    </xf>
    <xf numFmtId="0" fontId="6" fillId="0" borderId="3" xfId="10" applyFont="1" applyBorder="1" applyAlignment="1">
      <alignment horizontal="center" vertical="center" wrapText="1"/>
    </xf>
    <xf numFmtId="0" fontId="2" fillId="0" borderId="1" xfId="9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" fillId="3" borderId="1" xfId="1" applyFont="1" applyFill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164" fontId="2" fillId="0" borderId="1" xfId="11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16" fillId="0" borderId="1" xfId="1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2">
    <cellStyle name="Normal" xfId="0" builtinId="0"/>
    <cellStyle name="Normal 3" xfId="3" xr:uid="{00000000-0005-0000-0000-000001000000}"/>
    <cellStyle name="Normal_Gestão 2025-2028" xfId="7" xr:uid="{C1BF434D-8295-453C-9DFA-C0DCC11490B6}"/>
    <cellStyle name="Normal_OP 2024-2025" xfId="6" xr:uid="{00BD62DF-1D15-442C-8B66-285977AEC95F}"/>
    <cellStyle name="Normal_Plan1" xfId="10" xr:uid="{B8A36D73-D63B-4988-BD61-7906B9CDBF85}"/>
    <cellStyle name="Normal_Plan5" xfId="1" xr:uid="{00000000-0005-0000-0000-000004000000}"/>
    <cellStyle name="Normal_Planilha1" xfId="8" xr:uid="{6678BD8B-59D8-433F-9C07-D2620FBDC282}"/>
    <cellStyle name="Normal_Tabelas gerais" xfId="9" xr:uid="{EB1150C6-8C0F-4122-B1E9-91D1D17219DE}"/>
    <cellStyle name="Normal_Tabelas Gerais_1" xfId="5" xr:uid="{00000000-0005-0000-0000-000008000000}"/>
    <cellStyle name="Normal_Tabelas gerais_2" xfId="11" xr:uid="{9E0A6E99-1056-43D7-9C67-639D352FDF03}"/>
    <cellStyle name="Vírgula 2" xfId="2" xr:uid="{00000000-0005-0000-0000-00000A000000}"/>
    <cellStyle name="Vírgula 2 2" xfId="4" xr:uid="{00000000-0005-0000-0000-00000B000000}"/>
  </cellStyles>
  <dxfs count="0"/>
  <tableStyles count="0" defaultTableStyle="TableStyleMedium2" defaultPivotStyle="PivotStyleLight16"/>
  <colors>
    <mruColors>
      <color rgb="FF009999"/>
      <color rgb="FF00CC99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Situação</a:t>
            </a:r>
            <a:r>
              <a:rPr lang="pt-BR" sz="1200" b="1" baseline="0"/>
              <a:t> dos 1.721 empreendimentos aprovados no OP</a:t>
            </a:r>
            <a:endParaRPr lang="pt-B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1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722222222222224E-2"/>
          <c:y val="0.14628466410968069"/>
          <c:w val="0.9555555555555556"/>
          <c:h val="0.8210080091293992"/>
        </c:manualLayout>
      </c:layout>
      <c:pie3D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3F-4116-94D0-B9940DA2C194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3F-4116-94D0-B9940DA2C194}"/>
              </c:ext>
            </c:extLst>
          </c:dPt>
          <c:dPt>
            <c:idx val="2"/>
            <c:bubble3D val="0"/>
            <c:explosion val="32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3F-4116-94D0-B9940DA2C194}"/>
              </c:ext>
            </c:extLst>
          </c:dPt>
          <c:dLbls>
            <c:dLbl>
              <c:idx val="0"/>
              <c:layout>
                <c:manualLayout>
                  <c:x val="0.2009915791776028"/>
                  <c:y val="0.14860206075526594"/>
                </c:manualLayout>
              </c:layout>
              <c:tx>
                <c:rich>
                  <a:bodyPr/>
                  <a:lstStyle/>
                  <a:p>
                    <a:fld id="{04411D20-F816-46DB-8DA3-A28CE673139F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87394276-B624-4998-8E87-534C00E19FB3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7E648389-F74C-429B-B393-82355ACBA878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C3F-4116-94D0-B9940DA2C194}"/>
                </c:ext>
              </c:extLst>
            </c:dLbl>
            <c:dLbl>
              <c:idx val="1"/>
              <c:layout>
                <c:manualLayout>
                  <c:x val="-0.1830741469816273"/>
                  <c:y val="-0.10217604098391903"/>
                </c:manualLayout>
              </c:layout>
              <c:tx>
                <c:rich>
                  <a:bodyPr/>
                  <a:lstStyle/>
                  <a:p>
                    <a:fld id="{BE6CDF4D-6F42-4EDA-AE24-2F922BC51983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BF564E4D-9717-4191-9CA4-0EB567FF2506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38EC16D8-4B79-4478-82A2-003288E835B3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3F-4116-94D0-B9940DA2C194}"/>
                </c:ext>
              </c:extLst>
            </c:dLbl>
            <c:dLbl>
              <c:idx val="2"/>
              <c:layout>
                <c:manualLayout>
                  <c:x val="-1.81922728657328E-2"/>
                  <c:y val="1.1557015088753717E-2"/>
                </c:manualLayout>
              </c:layout>
              <c:tx>
                <c:rich>
                  <a:bodyPr/>
                  <a:lstStyle/>
                  <a:p>
                    <a:fld id="{1FEF8BD4-0EE7-4739-8324-72A09F19AB9D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5C83EBDE-FE8D-4982-924E-0CD4722686C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9CB91E2C-5046-470C-BE55-D84AAACE7465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C3F-4116-94D0-B9940DA2C1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'Tabelas Gerais'!$B$5:$B$7</c:f>
              <c:strCache>
                <c:ptCount val="3"/>
                <c:pt idx="0">
                  <c:v>Concluído</c:v>
                </c:pt>
                <c:pt idx="1">
                  <c:v>Em andamento</c:v>
                </c:pt>
                <c:pt idx="2">
                  <c:v>A ser viabilizado</c:v>
                </c:pt>
              </c:strCache>
            </c:strRef>
          </c:cat>
          <c:val>
            <c:numRef>
              <c:f>'Tabelas Gerais'!$E$5:$E$7</c:f>
              <c:numCache>
                <c:formatCode>General</c:formatCode>
                <c:ptCount val="3"/>
                <c:pt idx="0">
                  <c:v>1452</c:v>
                </c:pt>
                <c:pt idx="1">
                  <c:v>187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F-4116-94D0-B9940DA2C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Situação</a:t>
            </a:r>
            <a:r>
              <a:rPr lang="pt-BR" sz="1200" b="1" baseline="0"/>
              <a:t> dos empreendimentos do OP - </a:t>
            </a:r>
          </a:p>
          <a:p>
            <a:pPr>
              <a:defRPr sz="1200" b="1"/>
            </a:pPr>
            <a:r>
              <a:rPr lang="pt-BR" sz="1200" b="1" baseline="0"/>
              <a:t>Gestão 2025/2028</a:t>
            </a:r>
            <a:endParaRPr lang="pt-BR" sz="1200" b="1"/>
          </a:p>
        </c:rich>
      </c:tx>
      <c:layout>
        <c:manualLayout>
          <c:xMode val="edge"/>
          <c:yMode val="edge"/>
          <c:x val="0.2223150984408572"/>
          <c:y val="1.8340208263895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6313732859764843"/>
          <c:y val="0.1999024936329151"/>
          <c:w val="0.64190354487311985"/>
          <c:h val="0.7399107192885269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A4-40EE-BCC8-916032602FA3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A4-40EE-BCC8-916032602FA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A4-40EE-BCC8-916032602FA3}"/>
              </c:ext>
            </c:extLst>
          </c:dPt>
          <c:dLbls>
            <c:dLbl>
              <c:idx val="0"/>
              <c:layout>
                <c:manualLayout>
                  <c:x val="7.8292869641294841E-3"/>
                  <c:y val="-8.5377068156396799E-3"/>
                </c:manualLayout>
              </c:layout>
              <c:tx>
                <c:rich>
                  <a:bodyPr/>
                  <a:lstStyle/>
                  <a:p>
                    <a:fld id="{0F3A0A65-EA07-4C6A-9EC7-A88D403CA60B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E123C7B5-1B15-40EF-95DB-10133536EF9D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0A1F39FE-C06A-4402-9377-DDDE7092BCBD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A4-40EE-BCC8-916032602FA3}"/>
                </c:ext>
              </c:extLst>
            </c:dLbl>
            <c:dLbl>
              <c:idx val="1"/>
              <c:layout>
                <c:manualLayout>
                  <c:x val="0.2066557305336833"/>
                  <c:y val="-0.14323910044204696"/>
                </c:manualLayout>
              </c:layout>
              <c:tx>
                <c:rich>
                  <a:bodyPr/>
                  <a:lstStyle/>
                  <a:p>
                    <a:fld id="{3D053A85-122D-4AE3-BAC7-D6B3F8318DE8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14671C8A-CA24-4361-AA3F-27032F69DC3D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B6661BBB-C737-45BB-AD9F-D4244F4783E1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5A4-40EE-BCC8-916032602F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1B61E5D-28F9-43F6-834B-4D1A3276D83D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A5E123BB-DB02-4C49-A809-CFD32A60DA6E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CD6BCF04-9EDF-43EE-A5FB-FAD6E46F8E74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5A4-40EE-BCC8-916032602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'Gestão 2025-2028 - 280 emp'!$A$9:$A$11</c:f>
              <c:strCache>
                <c:ptCount val="3"/>
                <c:pt idx="0">
                  <c:v>Concluído</c:v>
                </c:pt>
                <c:pt idx="1">
                  <c:v>Em andamento</c:v>
                </c:pt>
                <c:pt idx="2">
                  <c:v>Em fase de viabilização</c:v>
                </c:pt>
              </c:strCache>
            </c:strRef>
          </c:cat>
          <c:val>
            <c:numRef>
              <c:f>'Gestão 2025-2028 - 280 emp'!$D$9:$D$11</c:f>
              <c:numCache>
                <c:formatCode>General</c:formatCode>
                <c:ptCount val="3"/>
                <c:pt idx="0">
                  <c:v>11</c:v>
                </c:pt>
                <c:pt idx="1">
                  <c:v>187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A4-40EE-BCC8-916032602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Situação dos empreendimentos do OP por regional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'Gestão 2025-2028 - 280 emp'!$B$15</c:f>
              <c:strCache>
                <c:ptCount val="1"/>
                <c:pt idx="0">
                  <c:v>Concluído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emp'!$A$16:$A$24</c:f>
              <c:strCache>
                <c:ptCount val="9"/>
                <c:pt idx="0">
                  <c:v>Barreiro</c:v>
                </c:pt>
                <c:pt idx="1">
                  <c:v>Centro-Sul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'Gestão 2025-2028 - 280 emp'!$B$16:$B$24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3-4DDF-A2F6-3AA3CA0FDEA3}"/>
            </c:ext>
          </c:extLst>
        </c:ser>
        <c:ser>
          <c:idx val="1"/>
          <c:order val="1"/>
          <c:tx>
            <c:strRef>
              <c:f>'Gestão 2025-2028 - 280 emp'!$C$15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emp'!$A$16:$A$24</c:f>
              <c:strCache>
                <c:ptCount val="9"/>
                <c:pt idx="0">
                  <c:v>Barreiro</c:v>
                </c:pt>
                <c:pt idx="1">
                  <c:v>Centro-Sul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'Gestão 2025-2028 - 280 emp'!$C$16:$C$24</c:f>
              <c:numCache>
                <c:formatCode>General</c:formatCode>
                <c:ptCount val="9"/>
                <c:pt idx="0">
                  <c:v>20</c:v>
                </c:pt>
                <c:pt idx="1">
                  <c:v>21</c:v>
                </c:pt>
                <c:pt idx="2">
                  <c:v>23</c:v>
                </c:pt>
                <c:pt idx="3">
                  <c:v>24</c:v>
                </c:pt>
                <c:pt idx="4">
                  <c:v>22</c:v>
                </c:pt>
                <c:pt idx="5">
                  <c:v>17</c:v>
                </c:pt>
                <c:pt idx="6">
                  <c:v>23</c:v>
                </c:pt>
                <c:pt idx="7">
                  <c:v>19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3-4DDF-A2F6-3AA3CA0FDEA3}"/>
            </c:ext>
          </c:extLst>
        </c:ser>
        <c:ser>
          <c:idx val="2"/>
          <c:order val="2"/>
          <c:tx>
            <c:strRef>
              <c:f>'Gestão 2025-2028 - 280 emp'!$D$15</c:f>
              <c:strCache>
                <c:ptCount val="1"/>
                <c:pt idx="0">
                  <c:v>Em fase de viabilização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emp'!$A$16:$A$24</c:f>
              <c:strCache>
                <c:ptCount val="9"/>
                <c:pt idx="0">
                  <c:v>Barreiro</c:v>
                </c:pt>
                <c:pt idx="1">
                  <c:v>Centro-Sul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'Gestão 2025-2028 - 280 emp'!$D$16:$D$24</c:f>
              <c:numCache>
                <c:formatCode>General</c:formatCode>
                <c:ptCount val="9"/>
                <c:pt idx="0">
                  <c:v>15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F3-4DDF-A2F6-3AA3CA0FD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958447"/>
        <c:axId val="1906960111"/>
      </c:barChart>
      <c:catAx>
        <c:axId val="190695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6960111"/>
        <c:crosses val="autoZero"/>
        <c:auto val="1"/>
        <c:lblAlgn val="ctr"/>
        <c:lblOffset val="100"/>
        <c:noMultiLvlLbl val="0"/>
      </c:catAx>
      <c:valAx>
        <c:axId val="1906960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695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baseline="0">
                <a:effectLst/>
              </a:rPr>
              <a:t>Situação dos empreendimentos por natureza da intervenção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481833105065209"/>
          <c:y val="0.14952691187574155"/>
          <c:w val="0.72276137419671926"/>
          <c:h val="0.7360876186772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'Gestão 2025-2028 - 280 emp'!$B$41</c:f>
              <c:strCache>
                <c:ptCount val="1"/>
                <c:pt idx="0">
                  <c:v>Concluído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emp'!$A$42:$A$47</c:f>
              <c:strCache>
                <c:ptCount val="6"/>
                <c:pt idx="0">
                  <c:v>Drenagem</c:v>
                </c:pt>
                <c:pt idx="1">
                  <c:v>Infraestrutura/Urbanização</c:v>
                </c:pt>
                <c:pt idx="2">
                  <c:v>Novos Equipamentos</c:v>
                </c:pt>
                <c:pt idx="3">
                  <c:v>Planejamento Urbano</c:v>
                </c:pt>
                <c:pt idx="4">
                  <c:v>Reforma/Ampliação de Equipamentos</c:v>
                </c:pt>
                <c:pt idx="5">
                  <c:v>Tratamento de Fundo de Vale</c:v>
                </c:pt>
              </c:strCache>
            </c:strRef>
          </c:cat>
          <c:val>
            <c:numRef>
              <c:f>'Gestão 2025-2028 - 280 emp'!$B$42:$B$47</c:f>
              <c:numCache>
                <c:formatCode>General</c:formatCode>
                <c:ptCount val="6"/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B-4A20-881F-83FD5B0BE677}"/>
            </c:ext>
          </c:extLst>
        </c:ser>
        <c:ser>
          <c:idx val="1"/>
          <c:order val="1"/>
          <c:tx>
            <c:strRef>
              <c:f>'Gestão 2025-2028 - 280 emp'!$C$41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emp'!$A$42:$A$47</c:f>
              <c:strCache>
                <c:ptCount val="6"/>
                <c:pt idx="0">
                  <c:v>Drenagem</c:v>
                </c:pt>
                <c:pt idx="1">
                  <c:v>Infraestrutura/Urbanização</c:v>
                </c:pt>
                <c:pt idx="2">
                  <c:v>Novos Equipamentos</c:v>
                </c:pt>
                <c:pt idx="3">
                  <c:v>Planejamento Urbano</c:v>
                </c:pt>
                <c:pt idx="4">
                  <c:v>Reforma/Ampliação de Equipamentos</c:v>
                </c:pt>
                <c:pt idx="5">
                  <c:v>Tratamento de Fundo de Vale</c:v>
                </c:pt>
              </c:strCache>
            </c:strRef>
          </c:cat>
          <c:val>
            <c:numRef>
              <c:f>'Gestão 2025-2028 - 280 emp'!$C$42:$C$47</c:f>
              <c:numCache>
                <c:formatCode>General</c:formatCode>
                <c:ptCount val="6"/>
                <c:pt idx="0">
                  <c:v>4</c:v>
                </c:pt>
                <c:pt idx="1">
                  <c:v>145</c:v>
                </c:pt>
                <c:pt idx="2">
                  <c:v>7</c:v>
                </c:pt>
                <c:pt idx="3">
                  <c:v>4</c:v>
                </c:pt>
                <c:pt idx="4">
                  <c:v>19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B-4A20-881F-83FD5B0BE677}"/>
            </c:ext>
          </c:extLst>
        </c:ser>
        <c:ser>
          <c:idx val="2"/>
          <c:order val="2"/>
          <c:tx>
            <c:strRef>
              <c:f>'Gestão 2025-2028 - 280 emp'!$D$41</c:f>
              <c:strCache>
                <c:ptCount val="1"/>
                <c:pt idx="0">
                  <c:v>Em fase de viabilização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emp'!$A$42:$A$47</c:f>
              <c:strCache>
                <c:ptCount val="6"/>
                <c:pt idx="0">
                  <c:v>Drenagem</c:v>
                </c:pt>
                <c:pt idx="1">
                  <c:v>Infraestrutura/Urbanização</c:v>
                </c:pt>
                <c:pt idx="2">
                  <c:v>Novos Equipamentos</c:v>
                </c:pt>
                <c:pt idx="3">
                  <c:v>Planejamento Urbano</c:v>
                </c:pt>
                <c:pt idx="4">
                  <c:v>Reforma/Ampliação de Equipamentos</c:v>
                </c:pt>
                <c:pt idx="5">
                  <c:v>Tratamento de Fundo de Vale</c:v>
                </c:pt>
              </c:strCache>
            </c:strRef>
          </c:cat>
          <c:val>
            <c:numRef>
              <c:f>'Gestão 2025-2028 - 280 emp'!$D$42:$D$47</c:f>
              <c:numCache>
                <c:formatCode>General</c:formatCode>
                <c:ptCount val="6"/>
                <c:pt idx="0">
                  <c:v>7</c:v>
                </c:pt>
                <c:pt idx="1">
                  <c:v>24</c:v>
                </c:pt>
                <c:pt idx="2">
                  <c:v>21</c:v>
                </c:pt>
                <c:pt idx="4">
                  <c:v>26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B-4A20-881F-83FD5B0B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1"/>
        <c:axId val="941336751"/>
        <c:axId val="941337167"/>
      </c:barChart>
      <c:catAx>
        <c:axId val="941336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1337167"/>
        <c:crosses val="autoZero"/>
        <c:auto val="1"/>
        <c:lblAlgn val="ctr"/>
        <c:lblOffset val="100"/>
        <c:noMultiLvlLbl val="0"/>
      </c:catAx>
      <c:valAx>
        <c:axId val="9413371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133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61756</xdr:colOff>
      <xdr:row>0</xdr:row>
      <xdr:rowOff>37997</xdr:rowOff>
    </xdr:from>
    <xdr:to>
      <xdr:col>1</xdr:col>
      <xdr:colOff>1209676</xdr:colOff>
      <xdr:row>0</xdr:row>
      <xdr:rowOff>571500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52FDEE-686F-47D9-BCDF-F001E364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881" y="37997"/>
          <a:ext cx="1147920" cy="533503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9</xdr:row>
      <xdr:rowOff>0</xdr:rowOff>
    </xdr:from>
    <xdr:to>
      <xdr:col>6</xdr:col>
      <xdr:colOff>800099</xdr:colOff>
      <xdr:row>25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E07D95-9E26-4DCA-845D-16E0F1738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195106</xdr:colOff>
      <xdr:row>0</xdr:row>
      <xdr:rowOff>0</xdr:rowOff>
    </xdr:from>
    <xdr:to>
      <xdr:col>0</xdr:col>
      <xdr:colOff>1343026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1269A6-4195-4D02-AB6E-67A0E654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106" y="0"/>
          <a:ext cx="114792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195106</xdr:colOff>
      <xdr:row>0</xdr:row>
      <xdr:rowOff>1</xdr:rowOff>
    </xdr:from>
    <xdr:to>
      <xdr:col>0</xdr:col>
      <xdr:colOff>1343026</xdr:colOff>
      <xdr:row>0</xdr:row>
      <xdr:rowOff>552450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469901C-0228-4986-B8F3-6FF70124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106" y="1"/>
          <a:ext cx="1147920" cy="552449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3</xdr:col>
      <xdr:colOff>838200</xdr:colOff>
      <xdr:row>63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6F3CB50-AB5A-4660-9A43-06C57E308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64</xdr:row>
      <xdr:rowOff>9525</xdr:rowOff>
    </xdr:from>
    <xdr:to>
      <xdr:col>7</xdr:col>
      <xdr:colOff>471488</xdr:colOff>
      <xdr:row>74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DD82E96-EBE1-4F52-B37E-FCEFC96AA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75</xdr:row>
      <xdr:rowOff>76200</xdr:rowOff>
    </xdr:from>
    <xdr:to>
      <xdr:col>7</xdr:col>
      <xdr:colOff>285750</xdr:colOff>
      <xdr:row>89</xdr:row>
      <xdr:rowOff>219075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B1DD048-81C5-4657-8B33-582C73966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147481</xdr:colOff>
      <xdr:row>0</xdr:row>
      <xdr:rowOff>38102</xdr:rowOff>
    </xdr:from>
    <xdr:to>
      <xdr:col>2</xdr:col>
      <xdr:colOff>476250</xdr:colOff>
      <xdr:row>1</xdr:row>
      <xdr:rowOff>66676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B26EFE-EA88-44D1-998B-D6D3FB69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481" y="38102"/>
          <a:ext cx="1233644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4"/>
  <sheetViews>
    <sheetView topLeftCell="A103" zoomScaleNormal="100" workbookViewId="0">
      <selection activeCell="K115" sqref="K115"/>
    </sheetView>
  </sheetViews>
  <sheetFormatPr defaultRowHeight="18.75" customHeight="1" x14ac:dyDescent="0.25"/>
  <cols>
    <col min="1" max="1" width="3.5703125" customWidth="1"/>
    <col min="2" max="2" width="25.7109375" customWidth="1"/>
    <col min="3" max="3" width="13.5703125" customWidth="1"/>
    <col min="4" max="4" width="12.5703125" customWidth="1"/>
    <col min="5" max="5" width="13.5703125" customWidth="1"/>
    <col min="6" max="6" width="12.42578125" customWidth="1"/>
    <col min="7" max="7" width="12.7109375" customWidth="1"/>
    <col min="8" max="8" width="10.42578125" customWidth="1"/>
    <col min="9" max="9" width="5.28515625" customWidth="1"/>
    <col min="10" max="10" width="25" customWidth="1"/>
    <col min="12" max="15" width="16.140625" customWidth="1"/>
  </cols>
  <sheetData>
    <row r="1" spans="1:18" ht="48.75" customHeight="1" x14ac:dyDescent="0.25">
      <c r="C1" s="54" t="s">
        <v>48</v>
      </c>
      <c r="D1" s="54"/>
      <c r="E1" s="54"/>
      <c r="G1" s="54" t="s">
        <v>47</v>
      </c>
      <c r="H1" s="54"/>
      <c r="I1" s="54"/>
      <c r="J1" s="25"/>
      <c r="K1" s="25"/>
      <c r="L1" s="25"/>
      <c r="M1" s="25"/>
    </row>
    <row r="2" spans="1:18" ht="17.25" customHeight="1" x14ac:dyDescent="0.25">
      <c r="C2" s="26"/>
      <c r="D2" s="26"/>
      <c r="E2" s="26"/>
      <c r="G2" s="26"/>
      <c r="H2" s="26"/>
      <c r="I2" s="26"/>
      <c r="J2" s="25"/>
      <c r="K2" s="25"/>
      <c r="L2" s="25"/>
      <c r="M2" s="25"/>
    </row>
    <row r="3" spans="1:18" s="4" customFormat="1" ht="18.75" customHeight="1" x14ac:dyDescent="0.25">
      <c r="B3" s="55" t="s">
        <v>15</v>
      </c>
      <c r="C3" s="55"/>
      <c r="D3" s="55"/>
      <c r="E3" s="55"/>
      <c r="F3" s="55"/>
      <c r="G3" s="5"/>
      <c r="H3"/>
      <c r="I3"/>
      <c r="J3"/>
      <c r="K3"/>
      <c r="L3"/>
      <c r="M3"/>
      <c r="N3"/>
      <c r="O3"/>
    </row>
    <row r="4" spans="1:18" s="4" customFormat="1" ht="18.75" customHeight="1" x14ac:dyDescent="0.25">
      <c r="B4" s="7" t="s">
        <v>16</v>
      </c>
      <c r="C4" s="7" t="s">
        <v>17</v>
      </c>
      <c r="D4" s="7" t="s">
        <v>14</v>
      </c>
      <c r="E4" s="7" t="s">
        <v>20</v>
      </c>
      <c r="F4" s="7" t="s">
        <v>11</v>
      </c>
      <c r="G4" s="5"/>
      <c r="I4"/>
      <c r="J4"/>
      <c r="K4"/>
      <c r="L4"/>
      <c r="M4"/>
      <c r="N4"/>
      <c r="O4"/>
      <c r="P4"/>
    </row>
    <row r="5" spans="1:18" s="4" customFormat="1" ht="18.75" customHeight="1" x14ac:dyDescent="0.25">
      <c r="B5" s="8" t="s">
        <v>12</v>
      </c>
      <c r="C5" s="8">
        <v>24</v>
      </c>
      <c r="D5" s="8">
        <v>1428</v>
      </c>
      <c r="E5" s="8">
        <f>SUM(C5:D5)</f>
        <v>1452</v>
      </c>
      <c r="F5" s="2">
        <f>E5*100/1721</f>
        <v>84.369552585705989</v>
      </c>
      <c r="G5" s="5"/>
      <c r="I5"/>
      <c r="J5"/>
      <c r="K5"/>
      <c r="L5"/>
      <c r="M5"/>
      <c r="N5"/>
      <c r="O5"/>
      <c r="P5"/>
    </row>
    <row r="6" spans="1:18" s="4" customFormat="1" ht="18.75" customHeight="1" x14ac:dyDescent="0.25">
      <c r="B6" s="8" t="s">
        <v>13</v>
      </c>
      <c r="C6" s="8">
        <v>10</v>
      </c>
      <c r="D6" s="8">
        <v>177</v>
      </c>
      <c r="E6" s="8">
        <f>SUM(C6:D6)</f>
        <v>187</v>
      </c>
      <c r="F6" s="2">
        <f t="shared" ref="F6:F8" si="0">E6*100/1721</f>
        <v>10.865775711795468</v>
      </c>
      <c r="G6" s="5"/>
      <c r="I6"/>
      <c r="J6"/>
      <c r="K6"/>
      <c r="L6"/>
      <c r="M6"/>
      <c r="N6"/>
      <c r="O6"/>
      <c r="P6"/>
    </row>
    <row r="7" spans="1:18" s="4" customFormat="1" ht="18.75" customHeight="1" x14ac:dyDescent="0.25">
      <c r="B7" s="8" t="s">
        <v>18</v>
      </c>
      <c r="C7" s="8">
        <v>3</v>
      </c>
      <c r="D7" s="8">
        <v>79</v>
      </c>
      <c r="E7" s="8">
        <f>SUM(C7:D7)</f>
        <v>82</v>
      </c>
      <c r="F7" s="2">
        <f t="shared" si="0"/>
        <v>4.7646717024985472</v>
      </c>
      <c r="G7" s="5"/>
      <c r="I7"/>
      <c r="J7"/>
      <c r="K7"/>
      <c r="L7"/>
      <c r="M7"/>
      <c r="N7"/>
      <c r="O7"/>
      <c r="P7"/>
    </row>
    <row r="8" spans="1:18" s="4" customFormat="1" ht="18.75" customHeight="1" x14ac:dyDescent="0.25">
      <c r="B8" s="3" t="s">
        <v>9</v>
      </c>
      <c r="C8" s="1">
        <f>SUM(C5:C7)</f>
        <v>37</v>
      </c>
      <c r="D8" s="1">
        <f>SUM(D5:D7)</f>
        <v>1684</v>
      </c>
      <c r="E8" s="1">
        <f>SUM(E5:E7)</f>
        <v>1721</v>
      </c>
      <c r="F8" s="10">
        <f t="shared" si="0"/>
        <v>100</v>
      </c>
      <c r="G8" s="5"/>
      <c r="I8"/>
      <c r="J8"/>
      <c r="K8"/>
      <c r="L8"/>
      <c r="M8"/>
      <c r="N8"/>
      <c r="O8"/>
      <c r="P8"/>
      <c r="Q8"/>
    </row>
    <row r="9" spans="1:18" s="4" customFormat="1" ht="24" customHeight="1" x14ac:dyDescent="0.25">
      <c r="A9"/>
      <c r="I9"/>
      <c r="J9"/>
      <c r="K9"/>
      <c r="L9"/>
      <c r="M9"/>
      <c r="N9"/>
      <c r="O9"/>
      <c r="P9"/>
      <c r="Q9"/>
      <c r="R9"/>
    </row>
    <row r="30" spans="1:21" s="4" customFormat="1" ht="18.75" customHeight="1" x14ac:dyDescent="0.25">
      <c r="A30"/>
      <c r="B30" s="52" t="s">
        <v>129</v>
      </c>
      <c r="C30" s="52"/>
      <c r="D30" s="52"/>
      <c r="E30" s="52"/>
      <c r="F30" s="52"/>
      <c r="H30"/>
      <c r="I30"/>
      <c r="J30"/>
      <c r="K30"/>
      <c r="L30"/>
      <c r="M30"/>
      <c r="N30"/>
      <c r="O30"/>
      <c r="P30"/>
      <c r="Q30"/>
      <c r="R30"/>
    </row>
    <row r="31" spans="1:21" s="4" customFormat="1" ht="29.25" customHeight="1" x14ac:dyDescent="0.25">
      <c r="A31"/>
      <c r="B31" s="33" t="s">
        <v>19</v>
      </c>
      <c r="C31" s="33" t="s">
        <v>12</v>
      </c>
      <c r="D31" s="33" t="s">
        <v>13</v>
      </c>
      <c r="E31" s="33" t="s">
        <v>36</v>
      </c>
      <c r="F31" s="33" t="s">
        <v>9</v>
      </c>
      <c r="G31" s="34" t="s">
        <v>130</v>
      </c>
      <c r="I31"/>
      <c r="J31"/>
      <c r="K31"/>
      <c r="L31"/>
      <c r="M31"/>
      <c r="N31"/>
      <c r="O31"/>
      <c r="Q31"/>
      <c r="R31"/>
      <c r="S31"/>
      <c r="T31"/>
      <c r="U31"/>
    </row>
    <row r="32" spans="1:21" s="4" customFormat="1" ht="18.75" customHeight="1" x14ac:dyDescent="0.25">
      <c r="A32"/>
      <c r="B32" s="35" t="s">
        <v>21</v>
      </c>
      <c r="C32" s="35">
        <v>20</v>
      </c>
      <c r="D32" s="35"/>
      <c r="E32" s="36"/>
      <c r="F32" s="35">
        <v>20</v>
      </c>
      <c r="G32" s="37">
        <f>C32*100/F32</f>
        <v>100</v>
      </c>
      <c r="I32"/>
      <c r="J32"/>
      <c r="K32"/>
      <c r="L32"/>
      <c r="M32"/>
      <c r="N32"/>
      <c r="O32"/>
      <c r="Q32"/>
      <c r="R32"/>
      <c r="S32"/>
      <c r="T32"/>
      <c r="U32"/>
    </row>
    <row r="33" spans="1:21" s="4" customFormat="1" ht="15" x14ac:dyDescent="0.25">
      <c r="A33"/>
      <c r="B33" s="35" t="s">
        <v>22</v>
      </c>
      <c r="C33" s="35">
        <v>154</v>
      </c>
      <c r="D33" s="35">
        <v>5</v>
      </c>
      <c r="E33" s="35">
        <v>2</v>
      </c>
      <c r="F33" s="35">
        <v>161</v>
      </c>
      <c r="G33" s="37">
        <f t="shared" ref="G33:G43" si="1">C33*100/F33</f>
        <v>95.652173913043484</v>
      </c>
      <c r="I33"/>
      <c r="J33"/>
      <c r="K33"/>
      <c r="L33"/>
      <c r="M33"/>
      <c r="N33"/>
      <c r="O33"/>
      <c r="Q33"/>
      <c r="R33"/>
      <c r="S33"/>
      <c r="T33"/>
      <c r="U33"/>
    </row>
    <row r="34" spans="1:21" s="4" customFormat="1" ht="18.75" customHeight="1" x14ac:dyDescent="0.25">
      <c r="A34"/>
      <c r="B34" s="35" t="s">
        <v>23</v>
      </c>
      <c r="C34" s="35">
        <v>49</v>
      </c>
      <c r="D34" s="35">
        <v>5</v>
      </c>
      <c r="E34" s="35">
        <v>3</v>
      </c>
      <c r="F34" s="35">
        <v>57</v>
      </c>
      <c r="G34" s="37">
        <f t="shared" si="1"/>
        <v>85.964912280701753</v>
      </c>
      <c r="I34"/>
      <c r="J34"/>
      <c r="K34"/>
      <c r="L34"/>
      <c r="M34"/>
      <c r="N34"/>
      <c r="O34"/>
      <c r="Q34"/>
      <c r="R34"/>
      <c r="S34"/>
      <c r="T34"/>
      <c r="U34"/>
    </row>
    <row r="35" spans="1:21" s="4" customFormat="1" ht="18.75" customHeight="1" x14ac:dyDescent="0.25">
      <c r="A35"/>
      <c r="B35" s="35" t="s">
        <v>131</v>
      </c>
      <c r="C35" s="35">
        <v>15</v>
      </c>
      <c r="D35" s="36"/>
      <c r="E35" s="36"/>
      <c r="F35" s="35">
        <v>15</v>
      </c>
      <c r="G35" s="37">
        <f t="shared" si="1"/>
        <v>100</v>
      </c>
      <c r="I35"/>
      <c r="J35"/>
      <c r="K35"/>
      <c r="L35"/>
      <c r="M35"/>
      <c r="N35"/>
      <c r="O35"/>
      <c r="Q35"/>
      <c r="R35"/>
      <c r="S35"/>
      <c r="T35"/>
      <c r="U35"/>
    </row>
    <row r="36" spans="1:21" s="4" customFormat="1" ht="18.75" customHeight="1" x14ac:dyDescent="0.25">
      <c r="A36"/>
      <c r="B36" s="35" t="s">
        <v>24</v>
      </c>
      <c r="C36" s="35">
        <v>577</v>
      </c>
      <c r="D36" s="35">
        <v>41</v>
      </c>
      <c r="E36" s="35">
        <v>35</v>
      </c>
      <c r="F36" s="35">
        <v>653</v>
      </c>
      <c r="G36" s="37">
        <f t="shared" si="1"/>
        <v>88.361408882082699</v>
      </c>
      <c r="I36"/>
      <c r="J36"/>
      <c r="K36"/>
      <c r="L36"/>
      <c r="M36"/>
      <c r="N36"/>
      <c r="O36"/>
      <c r="Q36"/>
      <c r="R36"/>
      <c r="S36"/>
      <c r="T36"/>
      <c r="U36"/>
    </row>
    <row r="37" spans="1:21" s="4" customFormat="1" ht="18.75" customHeight="1" x14ac:dyDescent="0.25">
      <c r="A37"/>
      <c r="B37" s="35" t="s">
        <v>25</v>
      </c>
      <c r="C37" s="35">
        <v>40</v>
      </c>
      <c r="D37" s="35">
        <v>6</v>
      </c>
      <c r="E37" s="35">
        <v>4</v>
      </c>
      <c r="F37" s="35">
        <v>50</v>
      </c>
      <c r="G37" s="37">
        <f t="shared" si="1"/>
        <v>80</v>
      </c>
      <c r="I37"/>
      <c r="J37"/>
      <c r="K37"/>
      <c r="L37"/>
      <c r="M37"/>
      <c r="N37"/>
      <c r="O37"/>
      <c r="Q37"/>
      <c r="R37"/>
      <c r="S37"/>
      <c r="T37"/>
      <c r="U37"/>
    </row>
    <row r="38" spans="1:21" s="4" customFormat="1" ht="18.75" customHeight="1" x14ac:dyDescent="0.25">
      <c r="A38"/>
      <c r="B38" s="35" t="s">
        <v>26</v>
      </c>
      <c r="C38" s="35">
        <v>9</v>
      </c>
      <c r="D38" s="36">
        <v>4</v>
      </c>
      <c r="E38" s="36"/>
      <c r="F38" s="35">
        <v>9</v>
      </c>
      <c r="G38" s="37">
        <f t="shared" si="1"/>
        <v>100</v>
      </c>
      <c r="I38"/>
      <c r="J38"/>
      <c r="K38"/>
      <c r="L38"/>
      <c r="M38"/>
      <c r="N38"/>
      <c r="O38"/>
      <c r="Q38"/>
      <c r="R38"/>
      <c r="S38"/>
      <c r="T38"/>
      <c r="U38"/>
    </row>
    <row r="39" spans="1:21" s="4" customFormat="1" ht="18.75" customHeight="1" x14ac:dyDescent="0.25">
      <c r="A39"/>
      <c r="B39" s="35" t="s">
        <v>27</v>
      </c>
      <c r="C39" s="35">
        <v>143</v>
      </c>
      <c r="D39" s="35">
        <v>9</v>
      </c>
      <c r="E39" s="35">
        <v>21</v>
      </c>
      <c r="F39" s="35">
        <v>173</v>
      </c>
      <c r="G39" s="37">
        <f t="shared" si="1"/>
        <v>82.658959537572258</v>
      </c>
      <c r="I39"/>
      <c r="J39"/>
      <c r="K39"/>
      <c r="L39"/>
      <c r="M39"/>
      <c r="N39"/>
      <c r="O39"/>
      <c r="Q39"/>
      <c r="R39"/>
      <c r="S39"/>
      <c r="T39"/>
      <c r="U39"/>
    </row>
    <row r="40" spans="1:21" s="4" customFormat="1" ht="18.75" customHeight="1" x14ac:dyDescent="0.25">
      <c r="A40"/>
      <c r="B40" s="35" t="s">
        <v>132</v>
      </c>
      <c r="C40" s="35">
        <v>9</v>
      </c>
      <c r="D40" s="36"/>
      <c r="E40" s="36"/>
      <c r="F40" s="35">
        <v>9</v>
      </c>
      <c r="G40" s="37">
        <f t="shared" si="1"/>
        <v>100</v>
      </c>
      <c r="I40"/>
      <c r="J40"/>
      <c r="K40"/>
      <c r="L40"/>
      <c r="M40"/>
      <c r="N40"/>
      <c r="O40"/>
      <c r="Q40"/>
      <c r="R40"/>
      <c r="S40"/>
      <c r="T40"/>
      <c r="U40"/>
    </row>
    <row r="41" spans="1:21" s="4" customFormat="1" ht="18.75" customHeight="1" x14ac:dyDescent="0.25">
      <c r="A41"/>
      <c r="B41" s="35" t="s">
        <v>28</v>
      </c>
      <c r="C41" s="35">
        <v>41</v>
      </c>
      <c r="D41" s="35">
        <v>1</v>
      </c>
      <c r="E41" s="35">
        <v>17</v>
      </c>
      <c r="F41" s="35">
        <v>59</v>
      </c>
      <c r="G41" s="37">
        <f t="shared" si="1"/>
        <v>69.491525423728817</v>
      </c>
      <c r="I41"/>
      <c r="J41"/>
      <c r="K41"/>
      <c r="L41"/>
      <c r="M41"/>
      <c r="N41"/>
      <c r="O41"/>
      <c r="Q41"/>
      <c r="R41"/>
      <c r="S41"/>
      <c r="T41"/>
      <c r="U41"/>
    </row>
    <row r="42" spans="1:21" s="4" customFormat="1" ht="18.75" customHeight="1" x14ac:dyDescent="0.25">
      <c r="A42"/>
      <c r="B42" s="35" t="s">
        <v>29</v>
      </c>
      <c r="C42" s="35">
        <v>395</v>
      </c>
      <c r="D42" s="35">
        <v>116</v>
      </c>
      <c r="E42" s="36"/>
      <c r="F42" s="35">
        <v>515</v>
      </c>
      <c r="G42" s="37">
        <f t="shared" si="1"/>
        <v>76.699029126213588</v>
      </c>
      <c r="I42"/>
      <c r="N42"/>
      <c r="O42"/>
      <c r="Q42"/>
      <c r="R42"/>
      <c r="S42"/>
      <c r="T42"/>
      <c r="U42"/>
    </row>
    <row r="43" spans="1:21" s="4" customFormat="1" ht="18.75" customHeight="1" x14ac:dyDescent="0.25">
      <c r="A43"/>
      <c r="B43" s="9" t="s">
        <v>9</v>
      </c>
      <c r="C43" s="9">
        <f>SUM(C32:C42)</f>
        <v>1452</v>
      </c>
      <c r="D43" s="9">
        <f>SUM(D32:D42)</f>
        <v>187</v>
      </c>
      <c r="E43" s="9">
        <f>SUM(E32:E42)</f>
        <v>82</v>
      </c>
      <c r="F43" s="9">
        <f>SUM(F32:F42)</f>
        <v>1721</v>
      </c>
      <c r="G43" s="38">
        <f t="shared" si="1"/>
        <v>84.369552585705989</v>
      </c>
      <c r="I43"/>
      <c r="Q43"/>
      <c r="R43"/>
      <c r="S43"/>
      <c r="T43"/>
      <c r="U43"/>
    </row>
    <row r="44" spans="1:21" s="4" customFormat="1" ht="24" customHeight="1" x14ac:dyDescent="0.25">
      <c r="A44"/>
      <c r="B44" s="28"/>
      <c r="C44" s="28"/>
      <c r="D44" s="28"/>
      <c r="E44" s="28"/>
      <c r="F44" s="39"/>
      <c r="H44"/>
      <c r="I44"/>
      <c r="P44"/>
      <c r="Q44"/>
      <c r="R44"/>
      <c r="S44"/>
      <c r="T44"/>
      <c r="U44"/>
    </row>
    <row r="45" spans="1:21" s="4" customFormat="1" ht="18.75" customHeight="1" x14ac:dyDescent="0.25">
      <c r="A45"/>
      <c r="B45" s="52" t="s">
        <v>133</v>
      </c>
      <c r="C45" s="52"/>
      <c r="D45" s="52"/>
      <c r="E45" s="52"/>
      <c r="F45" s="52"/>
      <c r="H45"/>
      <c r="I45"/>
      <c r="P45"/>
      <c r="Q45"/>
    </row>
    <row r="46" spans="1:21" s="4" customFormat="1" ht="27.75" customHeight="1" x14ac:dyDescent="0.25">
      <c r="A46"/>
      <c r="B46" s="33" t="s">
        <v>10</v>
      </c>
      <c r="C46" s="33" t="s">
        <v>12</v>
      </c>
      <c r="D46" s="33" t="s">
        <v>13</v>
      </c>
      <c r="E46" s="33" t="s">
        <v>36</v>
      </c>
      <c r="F46" s="33" t="s">
        <v>9</v>
      </c>
      <c r="G46" s="34" t="s">
        <v>130</v>
      </c>
      <c r="H46"/>
      <c r="I46"/>
      <c r="P46"/>
      <c r="Q46"/>
    </row>
    <row r="47" spans="1:21" s="4" customFormat="1" ht="18.75" customHeight="1" x14ac:dyDescent="0.25">
      <c r="A47"/>
      <c r="B47" s="35" t="s">
        <v>0</v>
      </c>
      <c r="C47" s="35">
        <v>174</v>
      </c>
      <c r="D47" s="35">
        <v>20</v>
      </c>
      <c r="E47" s="35">
        <v>15</v>
      </c>
      <c r="F47" s="35">
        <v>209</v>
      </c>
      <c r="G47" s="2">
        <f t="shared" ref="G47:G56" si="2">C47*100/F47</f>
        <v>83.253588516746404</v>
      </c>
      <c r="H47"/>
      <c r="I47"/>
      <c r="P47"/>
      <c r="Q47"/>
    </row>
    <row r="48" spans="1:21" s="4" customFormat="1" ht="18.75" customHeight="1" x14ac:dyDescent="0.25">
      <c r="A48"/>
      <c r="B48" s="35" t="s">
        <v>1</v>
      </c>
      <c r="C48" s="35">
        <v>145</v>
      </c>
      <c r="D48" s="35">
        <v>21</v>
      </c>
      <c r="E48" s="35">
        <v>4</v>
      </c>
      <c r="F48" s="35">
        <v>170</v>
      </c>
      <c r="G48" s="2">
        <f t="shared" si="2"/>
        <v>85.294117647058826</v>
      </c>
      <c r="H48"/>
      <c r="I48"/>
      <c r="P48"/>
      <c r="Q48"/>
    </row>
    <row r="49" spans="1:18" s="4" customFormat="1" ht="18.75" customHeight="1" x14ac:dyDescent="0.25">
      <c r="A49"/>
      <c r="B49" s="35" t="s">
        <v>2</v>
      </c>
      <c r="C49" s="35">
        <v>168</v>
      </c>
      <c r="D49" s="35">
        <v>23</v>
      </c>
      <c r="E49" s="35">
        <v>8</v>
      </c>
      <c r="F49" s="35">
        <v>199</v>
      </c>
      <c r="G49" s="2">
        <f t="shared" si="2"/>
        <v>84.422110552763826</v>
      </c>
      <c r="H49"/>
      <c r="I49"/>
      <c r="P49"/>
      <c r="Q49"/>
    </row>
    <row r="50" spans="1:18" s="4" customFormat="1" ht="18.75" customHeight="1" x14ac:dyDescent="0.25">
      <c r="A50"/>
      <c r="B50" s="35" t="s">
        <v>3</v>
      </c>
      <c r="C50" s="35">
        <v>164</v>
      </c>
      <c r="D50" s="35">
        <v>24</v>
      </c>
      <c r="E50" s="35">
        <v>8</v>
      </c>
      <c r="F50" s="35">
        <v>196</v>
      </c>
      <c r="G50" s="2">
        <f t="shared" si="2"/>
        <v>83.673469387755105</v>
      </c>
      <c r="H50"/>
      <c r="I50"/>
      <c r="P50"/>
      <c r="Q50"/>
    </row>
    <row r="51" spans="1:18" s="4" customFormat="1" ht="18.75" customHeight="1" x14ac:dyDescent="0.25">
      <c r="A51"/>
      <c r="B51" s="35" t="s">
        <v>4</v>
      </c>
      <c r="C51" s="35">
        <v>156</v>
      </c>
      <c r="D51" s="35">
        <v>22</v>
      </c>
      <c r="E51" s="35">
        <v>8</v>
      </c>
      <c r="F51" s="35">
        <v>186</v>
      </c>
      <c r="G51" s="2">
        <f t="shared" si="2"/>
        <v>83.870967741935488</v>
      </c>
      <c r="H51"/>
      <c r="I51"/>
      <c r="J51"/>
      <c r="K51"/>
      <c r="P51"/>
      <c r="Q51"/>
    </row>
    <row r="52" spans="1:18" s="4" customFormat="1" ht="18.75" customHeight="1" x14ac:dyDescent="0.25">
      <c r="A52"/>
      <c r="B52" s="35" t="s">
        <v>5</v>
      </c>
      <c r="C52" s="35">
        <v>176</v>
      </c>
      <c r="D52" s="35">
        <v>17</v>
      </c>
      <c r="E52" s="35">
        <v>10</v>
      </c>
      <c r="F52" s="35">
        <v>203</v>
      </c>
      <c r="G52" s="2">
        <f t="shared" si="2"/>
        <v>86.699507389162562</v>
      </c>
      <c r="H52"/>
      <c r="I52"/>
      <c r="J52"/>
      <c r="K52"/>
      <c r="L52"/>
      <c r="M52"/>
      <c r="N52"/>
      <c r="O52"/>
      <c r="P52"/>
      <c r="Q52"/>
    </row>
    <row r="53" spans="1:18" s="4" customFormat="1" ht="18.75" customHeight="1" x14ac:dyDescent="0.25">
      <c r="A53"/>
      <c r="B53" s="35" t="s">
        <v>6</v>
      </c>
      <c r="C53" s="35">
        <v>164</v>
      </c>
      <c r="D53" s="35">
        <v>23</v>
      </c>
      <c r="E53" s="35">
        <v>10</v>
      </c>
      <c r="F53" s="35">
        <v>197</v>
      </c>
      <c r="G53" s="2">
        <f t="shared" si="2"/>
        <v>83.248730964467001</v>
      </c>
      <c r="H53"/>
      <c r="I53"/>
      <c r="J53"/>
      <c r="K53"/>
      <c r="L53"/>
      <c r="M53"/>
      <c r="N53"/>
      <c r="O53"/>
      <c r="P53"/>
      <c r="Q53"/>
    </row>
    <row r="54" spans="1:18" s="4" customFormat="1" ht="18.75" customHeight="1" x14ac:dyDescent="0.25">
      <c r="A54"/>
      <c r="B54" s="35" t="s">
        <v>7</v>
      </c>
      <c r="C54" s="35">
        <v>139</v>
      </c>
      <c r="D54" s="35">
        <v>19</v>
      </c>
      <c r="E54" s="35">
        <v>10</v>
      </c>
      <c r="F54" s="35">
        <v>168</v>
      </c>
      <c r="G54" s="2">
        <f t="shared" si="2"/>
        <v>82.738095238095241</v>
      </c>
      <c r="H54"/>
      <c r="I54"/>
      <c r="J54"/>
      <c r="K54"/>
      <c r="L54"/>
      <c r="M54"/>
      <c r="N54"/>
      <c r="O54"/>
      <c r="P54"/>
      <c r="Q54"/>
      <c r="R54"/>
    </row>
    <row r="55" spans="1:18" s="4" customFormat="1" ht="18.75" customHeight="1" x14ac:dyDescent="0.25">
      <c r="A55"/>
      <c r="B55" s="35" t="s">
        <v>8</v>
      </c>
      <c r="C55" s="35">
        <v>166</v>
      </c>
      <c r="D55" s="35">
        <v>18</v>
      </c>
      <c r="E55" s="35">
        <v>9</v>
      </c>
      <c r="F55" s="35">
        <v>193</v>
      </c>
      <c r="G55" s="2">
        <f t="shared" si="2"/>
        <v>86.010362694300511</v>
      </c>
      <c r="H55"/>
      <c r="I55"/>
      <c r="J55"/>
      <c r="K55"/>
      <c r="L55"/>
      <c r="M55"/>
      <c r="N55"/>
      <c r="O55"/>
      <c r="P55"/>
      <c r="Q55"/>
      <c r="R55"/>
    </row>
    <row r="56" spans="1:18" s="4" customFormat="1" ht="18.75" customHeight="1" x14ac:dyDescent="0.25">
      <c r="A56"/>
      <c r="B56" s="9" t="s">
        <v>9</v>
      </c>
      <c r="C56" s="9">
        <f>SUM(C47:C55)</f>
        <v>1452</v>
      </c>
      <c r="D56" s="9">
        <f>SUM(D47:D55)</f>
        <v>187</v>
      </c>
      <c r="E56" s="9">
        <f>SUM(E47:E55)</f>
        <v>82</v>
      </c>
      <c r="F56" s="9">
        <f>SUM(F47:F55)</f>
        <v>1721</v>
      </c>
      <c r="G56" s="10">
        <f t="shared" si="2"/>
        <v>84.369552585705989</v>
      </c>
      <c r="H56"/>
      <c r="I56"/>
      <c r="J56"/>
      <c r="K56"/>
      <c r="L56"/>
      <c r="M56"/>
      <c r="N56"/>
      <c r="O56"/>
      <c r="P56"/>
      <c r="Q56"/>
      <c r="R56"/>
    </row>
    <row r="57" spans="1:18" s="4" customFormat="1" ht="24.75" customHeight="1" x14ac:dyDescent="0.25">
      <c r="A57"/>
      <c r="H57"/>
      <c r="I57"/>
      <c r="J57"/>
      <c r="K57"/>
      <c r="L57"/>
      <c r="M57"/>
      <c r="N57"/>
      <c r="O57"/>
      <c r="P57"/>
      <c r="Q57"/>
      <c r="R57"/>
    </row>
    <row r="58" spans="1:18" s="4" customFormat="1" ht="18.75" customHeight="1" x14ac:dyDescent="0.25">
      <c r="A58"/>
      <c r="B58" s="52" t="s">
        <v>134</v>
      </c>
      <c r="C58" s="52"/>
      <c r="D58" s="52"/>
      <c r="E58" s="52"/>
      <c r="F58" s="52"/>
      <c r="G58"/>
      <c r="H58"/>
      <c r="I58"/>
      <c r="J58"/>
      <c r="K58"/>
      <c r="L58"/>
      <c r="M58"/>
      <c r="N58"/>
      <c r="O58"/>
      <c r="P58"/>
      <c r="Q58"/>
      <c r="R58"/>
    </row>
    <row r="59" spans="1:18" s="4" customFormat="1" ht="30" customHeight="1" x14ac:dyDescent="0.25">
      <c r="A59"/>
      <c r="B59" s="33" t="s">
        <v>30</v>
      </c>
      <c r="C59" s="33" t="s">
        <v>12</v>
      </c>
      <c r="D59" s="33" t="s">
        <v>13</v>
      </c>
      <c r="E59" s="33" t="s">
        <v>36</v>
      </c>
      <c r="F59" s="33" t="s">
        <v>9</v>
      </c>
      <c r="G59" s="34" t="s">
        <v>130</v>
      </c>
      <c r="H59"/>
      <c r="I59"/>
      <c r="N59"/>
      <c r="O59"/>
      <c r="Q59"/>
      <c r="R59"/>
    </row>
    <row r="60" spans="1:18" s="4" customFormat="1" ht="18.75" customHeight="1" x14ac:dyDescent="0.25">
      <c r="A60"/>
      <c r="B60" s="35" t="s">
        <v>31</v>
      </c>
      <c r="C60" s="35">
        <v>306</v>
      </c>
      <c r="D60" s="35">
        <v>4</v>
      </c>
      <c r="E60" s="35">
        <v>7</v>
      </c>
      <c r="F60" s="35">
        <v>317</v>
      </c>
      <c r="G60" s="37">
        <f t="shared" ref="G60:G68" si="3">C60*100/F60</f>
        <v>96.529968454258679</v>
      </c>
      <c r="H60"/>
      <c r="I60"/>
      <c r="N60"/>
      <c r="O60"/>
      <c r="Q60"/>
      <c r="R60"/>
    </row>
    <row r="61" spans="1:18" s="4" customFormat="1" ht="18.75" customHeight="1" x14ac:dyDescent="0.25">
      <c r="A61"/>
      <c r="B61" s="35" t="s">
        <v>131</v>
      </c>
      <c r="C61" s="35">
        <v>15</v>
      </c>
      <c r="D61" s="36"/>
      <c r="E61" s="36"/>
      <c r="F61" s="35">
        <v>15</v>
      </c>
      <c r="G61" s="37">
        <f t="shared" si="3"/>
        <v>100</v>
      </c>
      <c r="H61"/>
      <c r="I61"/>
      <c r="N61"/>
      <c r="O61"/>
      <c r="Q61"/>
      <c r="R61"/>
    </row>
    <row r="62" spans="1:18" s="4" customFormat="1" ht="18.75" customHeight="1" x14ac:dyDescent="0.25">
      <c r="A62"/>
      <c r="B62" s="35" t="s">
        <v>32</v>
      </c>
      <c r="C62" s="35">
        <v>613</v>
      </c>
      <c r="D62" s="35">
        <v>145</v>
      </c>
      <c r="E62" s="35">
        <v>24</v>
      </c>
      <c r="F62" s="35">
        <v>786</v>
      </c>
      <c r="G62" s="37">
        <f t="shared" si="3"/>
        <v>77.989821882951659</v>
      </c>
      <c r="H62"/>
      <c r="I62"/>
      <c r="N62"/>
      <c r="O62"/>
      <c r="Q62"/>
      <c r="R62"/>
    </row>
    <row r="63" spans="1:18" s="4" customFormat="1" ht="18.75" customHeight="1" x14ac:dyDescent="0.25">
      <c r="A63"/>
      <c r="B63" s="35" t="s">
        <v>33</v>
      </c>
      <c r="C63" s="35">
        <v>223</v>
      </c>
      <c r="D63" s="35">
        <v>7</v>
      </c>
      <c r="E63" s="35">
        <v>21</v>
      </c>
      <c r="F63" s="35">
        <v>251</v>
      </c>
      <c r="G63" s="37">
        <f t="shared" si="3"/>
        <v>88.844621513944219</v>
      </c>
      <c r="H63"/>
      <c r="I63"/>
      <c r="N63"/>
      <c r="O63"/>
      <c r="Q63"/>
      <c r="R63"/>
    </row>
    <row r="64" spans="1:18" s="4" customFormat="1" ht="18.75" customHeight="1" x14ac:dyDescent="0.25">
      <c r="A64"/>
      <c r="B64" s="35" t="s">
        <v>26</v>
      </c>
      <c r="C64" s="35">
        <v>9</v>
      </c>
      <c r="D64" s="36">
        <v>4</v>
      </c>
      <c r="E64" s="36"/>
      <c r="F64" s="35">
        <v>9</v>
      </c>
      <c r="G64" s="37">
        <f t="shared" si="3"/>
        <v>100</v>
      </c>
      <c r="H64"/>
      <c r="I64"/>
      <c r="N64"/>
      <c r="O64"/>
      <c r="Q64"/>
      <c r="R64"/>
    </row>
    <row r="65" spans="1:18" s="4" customFormat="1" ht="29.25" customHeight="1" x14ac:dyDescent="0.25">
      <c r="A65"/>
      <c r="B65" s="35" t="s">
        <v>34</v>
      </c>
      <c r="C65" s="35">
        <v>221</v>
      </c>
      <c r="D65" s="35">
        <v>19</v>
      </c>
      <c r="E65" s="35">
        <v>26</v>
      </c>
      <c r="F65" s="35">
        <v>266</v>
      </c>
      <c r="G65" s="37">
        <f t="shared" si="3"/>
        <v>83.082706766917298</v>
      </c>
      <c r="H65"/>
      <c r="I65"/>
      <c r="N65"/>
      <c r="O65"/>
      <c r="Q65"/>
      <c r="R65"/>
    </row>
    <row r="66" spans="1:18" s="4" customFormat="1" ht="18.75" customHeight="1" x14ac:dyDescent="0.25">
      <c r="A66"/>
      <c r="B66" s="35" t="s">
        <v>135</v>
      </c>
      <c r="C66" s="35">
        <v>9</v>
      </c>
      <c r="D66" s="36"/>
      <c r="E66" s="36"/>
      <c r="F66" s="35">
        <v>9</v>
      </c>
      <c r="G66" s="37">
        <f t="shared" si="3"/>
        <v>100</v>
      </c>
      <c r="H66"/>
      <c r="I66"/>
      <c r="N66"/>
      <c r="O66"/>
      <c r="Q66"/>
      <c r="R66"/>
    </row>
    <row r="67" spans="1:18" s="4" customFormat="1" ht="27.75" customHeight="1" x14ac:dyDescent="0.25">
      <c r="A67"/>
      <c r="B67" s="35" t="s">
        <v>35</v>
      </c>
      <c r="C67" s="35">
        <v>56</v>
      </c>
      <c r="D67" s="35">
        <v>8</v>
      </c>
      <c r="E67" s="35">
        <v>4</v>
      </c>
      <c r="F67" s="35">
        <v>68</v>
      </c>
      <c r="G67" s="37">
        <f t="shared" si="3"/>
        <v>82.352941176470594</v>
      </c>
      <c r="H67"/>
      <c r="I67"/>
      <c r="N67"/>
      <c r="O67"/>
      <c r="Q67"/>
      <c r="R67"/>
    </row>
    <row r="68" spans="1:18" s="4" customFormat="1" ht="18.75" customHeight="1" x14ac:dyDescent="0.25">
      <c r="A68"/>
      <c r="B68" s="9" t="s">
        <v>9</v>
      </c>
      <c r="C68" s="9">
        <f>SUM(C60:C67)</f>
        <v>1452</v>
      </c>
      <c r="D68" s="9">
        <f>SUM(D60:D67)</f>
        <v>187</v>
      </c>
      <c r="E68" s="9">
        <f>SUM(E60:E67)</f>
        <v>82</v>
      </c>
      <c r="F68" s="40">
        <f t="shared" ref="F68" si="4">SUM(C68:E68)</f>
        <v>1721</v>
      </c>
      <c r="G68" s="38">
        <f t="shared" si="3"/>
        <v>84.369552585705989</v>
      </c>
      <c r="H68"/>
      <c r="I68"/>
      <c r="J68"/>
      <c r="K68"/>
      <c r="L68"/>
      <c r="M68"/>
      <c r="N68"/>
      <c r="O68"/>
      <c r="Q68"/>
      <c r="R68"/>
    </row>
    <row r="69" spans="1:18" s="4" customFormat="1" ht="18.75" customHeight="1" x14ac:dyDescent="0.25">
      <c r="A69"/>
      <c r="B69" s="28"/>
      <c r="C69" s="28"/>
      <c r="D69" s="28"/>
      <c r="E69" s="28"/>
      <c r="F69" s="41"/>
      <c r="G69" s="39"/>
      <c r="H69"/>
      <c r="I69"/>
      <c r="J69"/>
      <c r="K69"/>
      <c r="L69"/>
      <c r="M69"/>
      <c r="N69"/>
      <c r="O69"/>
      <c r="Q69"/>
      <c r="R69"/>
    </row>
    <row r="70" spans="1:18" s="4" customFormat="1" ht="18.75" customHeight="1" x14ac:dyDescent="0.25">
      <c r="B70" s="28"/>
      <c r="C70" s="28"/>
      <c r="D70" s="28"/>
      <c r="E70" s="28"/>
      <c r="F70" s="39"/>
      <c r="H70"/>
      <c r="I70"/>
      <c r="J70"/>
      <c r="K70"/>
      <c r="L70"/>
      <c r="M70"/>
      <c r="N70"/>
      <c r="O70"/>
      <c r="Q70"/>
    </row>
    <row r="71" spans="1:18" s="4" customFormat="1" ht="18.75" customHeight="1" x14ac:dyDescent="0.25">
      <c r="A71"/>
      <c r="B71" s="52" t="s">
        <v>136</v>
      </c>
      <c r="C71" s="52"/>
      <c r="D71" s="52"/>
      <c r="E71" s="52"/>
      <c r="F71" s="52"/>
      <c r="G71"/>
      <c r="H71"/>
      <c r="I71"/>
      <c r="J71"/>
      <c r="K71"/>
      <c r="L71"/>
      <c r="M71"/>
      <c r="N71"/>
      <c r="O71"/>
      <c r="P71"/>
      <c r="Q71"/>
      <c r="R71"/>
    </row>
    <row r="72" spans="1:18" s="4" customFormat="1" ht="27.75" customHeight="1" x14ac:dyDescent="0.25">
      <c r="A72"/>
      <c r="B72" s="34" t="s">
        <v>137</v>
      </c>
      <c r="C72" s="34" t="s">
        <v>12</v>
      </c>
      <c r="D72" s="34" t="s">
        <v>13</v>
      </c>
      <c r="E72" s="34" t="s">
        <v>18</v>
      </c>
      <c r="F72" s="34" t="s">
        <v>9</v>
      </c>
      <c r="G72" s="34" t="s">
        <v>130</v>
      </c>
      <c r="H72"/>
      <c r="I72"/>
      <c r="L72"/>
      <c r="M72"/>
      <c r="N72"/>
      <c r="O72"/>
      <c r="P72"/>
      <c r="Q72"/>
      <c r="R72"/>
    </row>
    <row r="73" spans="1:18" s="4" customFormat="1" ht="18.75" customHeight="1" x14ac:dyDescent="0.25">
      <c r="A73"/>
      <c r="B73" s="42" t="s">
        <v>138</v>
      </c>
      <c r="C73" s="42">
        <v>720</v>
      </c>
      <c r="D73" s="42"/>
      <c r="E73" s="42"/>
      <c r="F73" s="43">
        <f t="shared" ref="F73" si="5">SUM(C73:E73)</f>
        <v>720</v>
      </c>
      <c r="G73" s="2">
        <f t="shared" ref="G73:G87" si="6">C73*100/F73</f>
        <v>100</v>
      </c>
      <c r="H73"/>
      <c r="I73"/>
      <c r="L73"/>
      <c r="M73"/>
      <c r="N73"/>
      <c r="O73"/>
      <c r="P73"/>
      <c r="Q73"/>
      <c r="R73"/>
    </row>
    <row r="74" spans="1:18" s="4" customFormat="1" ht="18.75" customHeight="1" x14ac:dyDescent="0.25">
      <c r="A74"/>
      <c r="B74" s="35" t="s">
        <v>139</v>
      </c>
      <c r="C74" s="35">
        <v>133</v>
      </c>
      <c r="D74" s="35">
        <v>1</v>
      </c>
      <c r="E74" s="44"/>
      <c r="F74" s="35">
        <v>134</v>
      </c>
      <c r="G74" s="2">
        <f t="shared" si="6"/>
        <v>99.253731343283576</v>
      </c>
      <c r="H74"/>
      <c r="I74"/>
      <c r="L74"/>
      <c r="M74"/>
      <c r="N74"/>
      <c r="O74"/>
      <c r="P74"/>
      <c r="Q74"/>
      <c r="R74"/>
    </row>
    <row r="75" spans="1:18" s="4" customFormat="1" ht="18.75" customHeight="1" x14ac:dyDescent="0.25">
      <c r="A75"/>
      <c r="B75" s="35" t="s">
        <v>140</v>
      </c>
      <c r="C75" s="35">
        <v>114</v>
      </c>
      <c r="D75" s="44"/>
      <c r="E75" s="44"/>
      <c r="F75" s="35">
        <v>114</v>
      </c>
      <c r="G75" s="2">
        <f t="shared" si="6"/>
        <v>100</v>
      </c>
      <c r="H75"/>
      <c r="I75"/>
      <c r="L75"/>
      <c r="M75"/>
      <c r="N75"/>
      <c r="O75"/>
      <c r="P75"/>
      <c r="Q75"/>
      <c r="R75"/>
    </row>
    <row r="76" spans="1:18" s="4" customFormat="1" ht="18.75" customHeight="1" x14ac:dyDescent="0.25">
      <c r="A76"/>
      <c r="B76" s="35" t="s">
        <v>141</v>
      </c>
      <c r="C76" s="35">
        <v>111</v>
      </c>
      <c r="D76" s="35">
        <v>4</v>
      </c>
      <c r="E76" s="35">
        <v>2</v>
      </c>
      <c r="F76" s="35">
        <v>117</v>
      </c>
      <c r="G76" s="2">
        <f t="shared" si="6"/>
        <v>94.871794871794876</v>
      </c>
      <c r="H76"/>
      <c r="I76"/>
      <c r="L76"/>
      <c r="M76"/>
      <c r="N76"/>
      <c r="O76"/>
      <c r="P76"/>
      <c r="Q76"/>
      <c r="R76"/>
    </row>
    <row r="77" spans="1:18" s="4" customFormat="1" ht="18.75" customHeight="1" x14ac:dyDescent="0.25">
      <c r="A77"/>
      <c r="B77" s="35" t="s">
        <v>142</v>
      </c>
      <c r="C77" s="35">
        <v>9</v>
      </c>
      <c r="D77" s="44"/>
      <c r="E77" s="44"/>
      <c r="F77" s="35">
        <v>9</v>
      </c>
      <c r="G77" s="2">
        <f t="shared" si="6"/>
        <v>100</v>
      </c>
      <c r="H77"/>
      <c r="I77"/>
      <c r="N77"/>
      <c r="O77"/>
      <c r="P77"/>
      <c r="Q77"/>
      <c r="R77"/>
    </row>
    <row r="78" spans="1:18" s="4" customFormat="1" ht="18.75" customHeight="1" x14ac:dyDescent="0.25">
      <c r="A78"/>
      <c r="B78" s="35" t="s">
        <v>63</v>
      </c>
      <c r="C78" s="35">
        <v>88</v>
      </c>
      <c r="D78" s="35">
        <v>5</v>
      </c>
      <c r="E78" s="35">
        <v>5</v>
      </c>
      <c r="F78" s="35">
        <v>98</v>
      </c>
      <c r="G78" s="2">
        <f t="shared" si="6"/>
        <v>89.795918367346943</v>
      </c>
      <c r="H78"/>
      <c r="I78"/>
      <c r="N78"/>
      <c r="O78"/>
      <c r="P78"/>
      <c r="Q78"/>
      <c r="R78"/>
    </row>
    <row r="79" spans="1:18" s="4" customFormat="1" ht="18.75" customHeight="1" x14ac:dyDescent="0.25">
      <c r="A79"/>
      <c r="B79" s="35" t="s">
        <v>143</v>
      </c>
      <c r="C79" s="44"/>
      <c r="D79" s="44"/>
      <c r="E79" s="35">
        <v>1</v>
      </c>
      <c r="F79" s="35">
        <v>1</v>
      </c>
      <c r="G79" s="2">
        <f t="shared" si="6"/>
        <v>0</v>
      </c>
      <c r="H79"/>
      <c r="I79"/>
      <c r="N79"/>
      <c r="O79"/>
      <c r="P79"/>
      <c r="Q79"/>
      <c r="R79"/>
    </row>
    <row r="80" spans="1:18" s="4" customFormat="1" ht="18.75" customHeight="1" x14ac:dyDescent="0.25">
      <c r="A80"/>
      <c r="B80" s="35" t="s">
        <v>71</v>
      </c>
      <c r="C80" s="35">
        <v>85</v>
      </c>
      <c r="D80" s="35">
        <v>16</v>
      </c>
      <c r="E80" s="35">
        <v>8</v>
      </c>
      <c r="F80" s="35">
        <v>109</v>
      </c>
      <c r="G80" s="2">
        <f t="shared" si="6"/>
        <v>77.981651376146786</v>
      </c>
      <c r="H80"/>
      <c r="I80"/>
      <c r="N80"/>
      <c r="O80"/>
      <c r="P80"/>
      <c r="Q80"/>
      <c r="R80"/>
    </row>
    <row r="81" spans="1:18" s="4" customFormat="1" ht="18.75" customHeight="1" x14ac:dyDescent="0.25">
      <c r="A81"/>
      <c r="B81" s="35" t="s">
        <v>94</v>
      </c>
      <c r="C81" s="35">
        <v>5</v>
      </c>
      <c r="D81" s="35">
        <v>2</v>
      </c>
      <c r="E81" s="35">
        <v>2</v>
      </c>
      <c r="F81" s="35">
        <v>9</v>
      </c>
      <c r="G81" s="2">
        <f t="shared" si="6"/>
        <v>55.555555555555557</v>
      </c>
      <c r="H81"/>
      <c r="I81"/>
      <c r="N81"/>
      <c r="O81"/>
      <c r="P81"/>
      <c r="Q81"/>
      <c r="R81"/>
    </row>
    <row r="82" spans="1:18" s="4" customFormat="1" ht="18.75" customHeight="1" x14ac:dyDescent="0.25">
      <c r="A82"/>
      <c r="B82" s="35" t="s">
        <v>144</v>
      </c>
      <c r="C82" s="35">
        <v>64</v>
      </c>
      <c r="D82" s="35">
        <v>17</v>
      </c>
      <c r="E82" s="35">
        <v>21</v>
      </c>
      <c r="F82" s="35">
        <v>102</v>
      </c>
      <c r="G82" s="2">
        <f t="shared" si="6"/>
        <v>62.745098039215684</v>
      </c>
      <c r="H82"/>
      <c r="I82"/>
      <c r="N82"/>
      <c r="O82"/>
      <c r="P82"/>
      <c r="Q82"/>
      <c r="R82"/>
    </row>
    <row r="83" spans="1:18" s="4" customFormat="1" ht="18.75" customHeight="1" x14ac:dyDescent="0.25">
      <c r="A83"/>
      <c r="B83" s="35" t="s">
        <v>108</v>
      </c>
      <c r="C83" s="35">
        <v>10</v>
      </c>
      <c r="D83" s="35">
        <v>8</v>
      </c>
      <c r="E83" s="44"/>
      <c r="F83" s="35">
        <v>18</v>
      </c>
      <c r="G83" s="2">
        <f t="shared" si="6"/>
        <v>55.555555555555557</v>
      </c>
      <c r="H83"/>
      <c r="I83"/>
      <c r="N83"/>
      <c r="O83"/>
      <c r="P83"/>
      <c r="Q83"/>
      <c r="R83"/>
    </row>
    <row r="84" spans="1:18" s="4" customFormat="1" ht="18.75" customHeight="1" x14ac:dyDescent="0.25">
      <c r="A84"/>
      <c r="B84" s="35" t="s">
        <v>101</v>
      </c>
      <c r="C84" s="35">
        <v>60</v>
      </c>
      <c r="D84" s="35">
        <v>20</v>
      </c>
      <c r="E84" s="35">
        <v>25</v>
      </c>
      <c r="F84" s="35">
        <v>105</v>
      </c>
      <c r="G84" s="2">
        <f t="shared" si="6"/>
        <v>57.142857142857146</v>
      </c>
      <c r="H84"/>
      <c r="I84"/>
      <c r="N84"/>
      <c r="O84"/>
      <c r="P84"/>
      <c r="Q84"/>
      <c r="R84"/>
    </row>
    <row r="85" spans="1:18" s="4" customFormat="1" ht="18.75" customHeight="1" x14ac:dyDescent="0.25">
      <c r="A85"/>
      <c r="B85" s="35" t="s">
        <v>114</v>
      </c>
      <c r="C85" s="35">
        <v>53</v>
      </c>
      <c r="D85" s="35">
        <v>45</v>
      </c>
      <c r="E85" s="35">
        <v>18</v>
      </c>
      <c r="F85" s="35">
        <v>116</v>
      </c>
      <c r="G85" s="2">
        <f t="shared" si="6"/>
        <v>45.689655172413794</v>
      </c>
      <c r="H85"/>
      <c r="I85"/>
      <c r="N85"/>
      <c r="O85"/>
      <c r="P85"/>
      <c r="Q85"/>
      <c r="R85"/>
    </row>
    <row r="86" spans="1:18" s="4" customFormat="1" ht="18.75" customHeight="1" x14ac:dyDescent="0.25">
      <c r="A86"/>
      <c r="B86" s="35" t="s">
        <v>145</v>
      </c>
      <c r="C86" s="44"/>
      <c r="D86" s="35">
        <v>69</v>
      </c>
      <c r="E86" s="44"/>
      <c r="F86" s="35">
        <v>69</v>
      </c>
      <c r="G86" s="2">
        <f t="shared" si="6"/>
        <v>0</v>
      </c>
      <c r="H86"/>
      <c r="I86"/>
      <c r="J86"/>
      <c r="K86"/>
      <c r="L86"/>
      <c r="M86"/>
      <c r="N86"/>
      <c r="O86"/>
      <c r="P86"/>
      <c r="Q86"/>
      <c r="R86"/>
    </row>
    <row r="87" spans="1:18" s="4" customFormat="1" ht="18.75" customHeight="1" x14ac:dyDescent="0.25">
      <c r="A87"/>
      <c r="B87" s="9" t="s">
        <v>9</v>
      </c>
      <c r="C87" s="9">
        <f>SUM(C73:C86)</f>
        <v>1452</v>
      </c>
      <c r="D87" s="9">
        <f>SUM(D73:D86)</f>
        <v>187</v>
      </c>
      <c r="E87" s="9">
        <f>SUM(E73:E86)</f>
        <v>82</v>
      </c>
      <c r="F87" s="9">
        <f>SUM(F73:F86)</f>
        <v>1721</v>
      </c>
      <c r="G87" s="2">
        <f t="shared" si="6"/>
        <v>84.369552585705989</v>
      </c>
      <c r="H87"/>
      <c r="I87"/>
      <c r="J87"/>
      <c r="K87"/>
      <c r="L87"/>
      <c r="M87"/>
      <c r="N87"/>
      <c r="O87"/>
      <c r="P87"/>
      <c r="Q87"/>
      <c r="R87"/>
    </row>
    <row r="88" spans="1:18" s="4" customFormat="1" ht="18.75" customHeight="1" x14ac:dyDescent="0.25">
      <c r="A88"/>
      <c r="B88" s="28"/>
      <c r="C88" s="28"/>
      <c r="D88" s="28"/>
      <c r="E88" s="28"/>
      <c r="F88" s="45"/>
      <c r="G88"/>
      <c r="H88"/>
      <c r="I88"/>
      <c r="J88"/>
      <c r="K88"/>
      <c r="L88"/>
      <c r="M88"/>
      <c r="N88"/>
      <c r="O88"/>
      <c r="P88"/>
      <c r="Q88"/>
      <c r="R88"/>
    </row>
    <row r="89" spans="1:18" s="46" customFormat="1" ht="18.75" customHeight="1" x14ac:dyDescent="0.25">
      <c r="A89"/>
      <c r="B89" s="53" t="s">
        <v>146</v>
      </c>
      <c r="C89" s="53"/>
      <c r="D89" s="53"/>
      <c r="E89" s="5"/>
      <c r="F89"/>
      <c r="G89"/>
      <c r="H89"/>
      <c r="I89"/>
      <c r="J89"/>
      <c r="K89"/>
      <c r="L89"/>
      <c r="M89"/>
      <c r="N89"/>
      <c r="O89"/>
      <c r="P89"/>
      <c r="Q89"/>
    </row>
    <row r="90" spans="1:18" s="46" customFormat="1" ht="18.75" customHeight="1" x14ac:dyDescent="0.25">
      <c r="A90"/>
      <c r="B90" s="47" t="s">
        <v>147</v>
      </c>
      <c r="C90" s="47" t="s">
        <v>127</v>
      </c>
      <c r="D90" s="47" t="s">
        <v>11</v>
      </c>
      <c r="E90" s="5"/>
      <c r="F90"/>
      <c r="G90"/>
      <c r="H90"/>
      <c r="I90"/>
      <c r="J90"/>
      <c r="K90"/>
      <c r="L90"/>
      <c r="M90"/>
      <c r="N90"/>
    </row>
    <row r="91" spans="1:18" s="46" customFormat="1" ht="17.25" customHeight="1" x14ac:dyDescent="0.25">
      <c r="A91"/>
      <c r="B91" s="48" t="s">
        <v>148</v>
      </c>
      <c r="C91" s="48">
        <v>21</v>
      </c>
      <c r="D91" s="49">
        <f>C91*100/1452</f>
        <v>1.4462809917355373</v>
      </c>
      <c r="E91" s="5"/>
      <c r="F91"/>
      <c r="G91"/>
      <c r="H91"/>
      <c r="I91"/>
      <c r="J91"/>
      <c r="K91"/>
      <c r="L91"/>
      <c r="M91"/>
      <c r="N91"/>
    </row>
    <row r="92" spans="1:18" s="46" customFormat="1" ht="17.25" customHeight="1" x14ac:dyDescent="0.25">
      <c r="A92"/>
      <c r="B92" s="48" t="s">
        <v>149</v>
      </c>
      <c r="C92" s="48">
        <v>82</v>
      </c>
      <c r="D92" s="49">
        <f t="shared" ref="D92:D123" si="7">C92*100/1452</f>
        <v>5.6473829201101928</v>
      </c>
      <c r="E92" s="5"/>
      <c r="F92"/>
      <c r="G92"/>
      <c r="H92"/>
      <c r="I92"/>
      <c r="J92"/>
      <c r="K92"/>
      <c r="L92"/>
      <c r="M92"/>
      <c r="N92"/>
    </row>
    <row r="93" spans="1:18" s="46" customFormat="1" ht="17.25" customHeight="1" x14ac:dyDescent="0.25">
      <c r="A93"/>
      <c r="B93" s="48" t="s">
        <v>150</v>
      </c>
      <c r="C93" s="48">
        <v>153</v>
      </c>
      <c r="D93" s="49">
        <f t="shared" si="7"/>
        <v>10.537190082644628</v>
      </c>
      <c r="E93" s="5"/>
      <c r="F93"/>
      <c r="G93"/>
      <c r="H93"/>
      <c r="I93"/>
      <c r="J93"/>
      <c r="K93"/>
      <c r="L93"/>
      <c r="N93"/>
    </row>
    <row r="94" spans="1:18" s="46" customFormat="1" ht="17.25" customHeight="1" x14ac:dyDescent="0.25">
      <c r="A94"/>
      <c r="B94" s="48" t="s">
        <v>151</v>
      </c>
      <c r="C94" s="48">
        <v>76</v>
      </c>
      <c r="D94" s="49">
        <f t="shared" si="7"/>
        <v>5.2341597796143251</v>
      </c>
      <c r="E94" s="5"/>
      <c r="F94"/>
      <c r="G94"/>
      <c r="H94"/>
      <c r="I94"/>
      <c r="J94"/>
      <c r="K94"/>
      <c r="L94"/>
      <c r="M94"/>
      <c r="N94"/>
    </row>
    <row r="95" spans="1:18" s="46" customFormat="1" ht="17.25" customHeight="1" x14ac:dyDescent="0.25">
      <c r="A95"/>
      <c r="B95" s="48" t="s">
        <v>152</v>
      </c>
      <c r="C95" s="48">
        <v>45</v>
      </c>
      <c r="D95" s="49">
        <f t="shared" si="7"/>
        <v>3.0991735537190084</v>
      </c>
      <c r="E95" s="5"/>
      <c r="F95"/>
      <c r="G95"/>
      <c r="H95"/>
      <c r="I95"/>
      <c r="J95"/>
      <c r="K95"/>
      <c r="L95"/>
      <c r="M95" s="5"/>
      <c r="N95"/>
    </row>
    <row r="96" spans="1:18" s="46" customFormat="1" ht="17.25" customHeight="1" x14ac:dyDescent="0.25">
      <c r="A96"/>
      <c r="B96" s="48" t="s">
        <v>153</v>
      </c>
      <c r="C96" s="48">
        <v>72</v>
      </c>
      <c r="D96" s="49">
        <f t="shared" si="7"/>
        <v>4.9586776859504136</v>
      </c>
      <c r="E96" s="5"/>
      <c r="F96"/>
      <c r="G96"/>
      <c r="H96"/>
      <c r="I96"/>
      <c r="J96"/>
      <c r="K96"/>
      <c r="L96"/>
      <c r="M96" s="5"/>
      <c r="N96"/>
    </row>
    <row r="97" spans="1:18" s="46" customFormat="1" ht="17.25" customHeight="1" x14ac:dyDescent="0.25">
      <c r="A97"/>
      <c r="B97" s="48" t="s">
        <v>154</v>
      </c>
      <c r="C97" s="48">
        <v>113</v>
      </c>
      <c r="D97" s="49">
        <f t="shared" si="7"/>
        <v>7.78236914600551</v>
      </c>
      <c r="E97" s="5"/>
      <c r="F97"/>
      <c r="G97"/>
      <c r="H97"/>
      <c r="I97"/>
      <c r="J97"/>
      <c r="K97"/>
      <c r="L97"/>
      <c r="M97" s="5"/>
      <c r="N97"/>
    </row>
    <row r="98" spans="1:18" s="46" customFormat="1" ht="17.25" customHeight="1" x14ac:dyDescent="0.25">
      <c r="A98"/>
      <c r="B98" s="48" t="s">
        <v>155</v>
      </c>
      <c r="C98" s="48">
        <v>55</v>
      </c>
      <c r="D98" s="49">
        <f t="shared" si="7"/>
        <v>3.7878787878787881</v>
      </c>
      <c r="E98" s="5"/>
      <c r="F98"/>
      <c r="G98"/>
      <c r="H98"/>
      <c r="I98"/>
      <c r="J98"/>
      <c r="K98"/>
      <c r="L98"/>
      <c r="M98" s="5"/>
      <c r="N98"/>
    </row>
    <row r="99" spans="1:18" s="46" customFormat="1" ht="17.25" customHeight="1" x14ac:dyDescent="0.25">
      <c r="A99"/>
      <c r="B99" s="48" t="s">
        <v>156</v>
      </c>
      <c r="C99" s="48">
        <v>45</v>
      </c>
      <c r="D99" s="49">
        <f t="shared" si="7"/>
        <v>3.0991735537190084</v>
      </c>
      <c r="E99" s="5"/>
      <c r="F99"/>
      <c r="G99"/>
      <c r="H99"/>
      <c r="I99"/>
      <c r="J99"/>
      <c r="K99"/>
      <c r="L99"/>
      <c r="M99" s="5"/>
    </row>
    <row r="100" spans="1:18" s="46" customFormat="1" ht="17.25" customHeight="1" x14ac:dyDescent="0.25">
      <c r="A100"/>
      <c r="B100" s="48" t="s">
        <v>157</v>
      </c>
      <c r="C100" s="48">
        <v>35</v>
      </c>
      <c r="D100" s="49">
        <f t="shared" si="7"/>
        <v>2.4104683195592287</v>
      </c>
      <c r="E100" s="5"/>
      <c r="F100"/>
      <c r="G100"/>
      <c r="H100"/>
      <c r="I100"/>
      <c r="J100"/>
      <c r="K100"/>
      <c r="L100"/>
      <c r="M100" s="5"/>
      <c r="N100"/>
      <c r="O100"/>
      <c r="P100"/>
      <c r="Q100"/>
      <c r="R100"/>
    </row>
    <row r="101" spans="1:18" s="5" customFormat="1" ht="17.25" customHeight="1" x14ac:dyDescent="0.25">
      <c r="A101" s="46"/>
      <c r="B101" s="48" t="s">
        <v>158</v>
      </c>
      <c r="C101" s="48">
        <v>48</v>
      </c>
      <c r="D101" s="49">
        <f t="shared" si="7"/>
        <v>3.3057851239669422</v>
      </c>
      <c r="F101"/>
      <c r="G101"/>
      <c r="H101"/>
      <c r="I101"/>
      <c r="J101"/>
      <c r="K101"/>
      <c r="L101"/>
    </row>
    <row r="102" spans="1:18" s="5" customFormat="1" ht="17.25" customHeight="1" x14ac:dyDescent="0.25">
      <c r="A102" s="46"/>
      <c r="B102" s="48" t="s">
        <v>159</v>
      </c>
      <c r="C102" s="48">
        <v>41</v>
      </c>
      <c r="D102" s="49">
        <f t="shared" si="7"/>
        <v>2.8236914600550964</v>
      </c>
      <c r="F102"/>
      <c r="G102"/>
      <c r="H102"/>
      <c r="I102"/>
      <c r="J102"/>
      <c r="K102"/>
      <c r="L102"/>
    </row>
    <row r="103" spans="1:18" s="5" customFormat="1" ht="17.25" customHeight="1" x14ac:dyDescent="0.25">
      <c r="A103" s="46"/>
      <c r="B103" s="48" t="s">
        <v>142</v>
      </c>
      <c r="C103" s="48">
        <v>29</v>
      </c>
      <c r="D103" s="49">
        <f t="shared" si="7"/>
        <v>1.997245179063361</v>
      </c>
      <c r="F103"/>
      <c r="G103"/>
      <c r="H103"/>
      <c r="I103"/>
      <c r="J103"/>
      <c r="K103"/>
      <c r="L103"/>
      <c r="M103" s="46"/>
    </row>
    <row r="104" spans="1:18" s="5" customFormat="1" ht="17.25" customHeight="1" x14ac:dyDescent="0.25">
      <c r="A104" s="46"/>
      <c r="B104" s="48" t="s">
        <v>160</v>
      </c>
      <c r="C104" s="48">
        <v>74</v>
      </c>
      <c r="D104" s="49">
        <f t="shared" si="7"/>
        <v>5.0964187327823689</v>
      </c>
      <c r="F104"/>
      <c r="G104"/>
      <c r="H104"/>
      <c r="I104"/>
      <c r="J104"/>
      <c r="K104"/>
      <c r="L104"/>
      <c r="M104" s="46"/>
    </row>
    <row r="105" spans="1:18" s="5" customFormat="1" ht="17.25" customHeight="1" x14ac:dyDescent="0.25">
      <c r="A105" s="46"/>
      <c r="B105" s="48" t="s">
        <v>143</v>
      </c>
      <c r="C105" s="48">
        <v>113</v>
      </c>
      <c r="D105" s="49">
        <f t="shared" si="7"/>
        <v>7.78236914600551</v>
      </c>
      <c r="F105"/>
      <c r="G105"/>
      <c r="H105"/>
      <c r="I105"/>
      <c r="J105"/>
      <c r="K105"/>
      <c r="L105"/>
      <c r="M105" s="46"/>
    </row>
    <row r="106" spans="1:18" s="5" customFormat="1" ht="17.25" customHeight="1" x14ac:dyDescent="0.25">
      <c r="A106" s="46"/>
      <c r="B106" s="48" t="s">
        <v>161</v>
      </c>
      <c r="C106" s="48">
        <v>33</v>
      </c>
      <c r="D106" s="49">
        <f t="shared" si="7"/>
        <v>2.2727272727272729</v>
      </c>
      <c r="F106"/>
      <c r="G106"/>
      <c r="H106"/>
      <c r="I106"/>
      <c r="J106"/>
      <c r="K106"/>
      <c r="L106"/>
      <c r="M106" s="46"/>
    </row>
    <row r="107" spans="1:18" s="5" customFormat="1" ht="17.25" customHeight="1" x14ac:dyDescent="0.25">
      <c r="A107" s="46"/>
      <c r="B107" s="48" t="s">
        <v>162</v>
      </c>
      <c r="C107" s="48">
        <v>18</v>
      </c>
      <c r="D107" s="49">
        <f t="shared" si="7"/>
        <v>1.2396694214876034</v>
      </c>
      <c r="F107"/>
      <c r="G107"/>
      <c r="H107"/>
      <c r="I107"/>
      <c r="J107"/>
      <c r="K107"/>
      <c r="L107"/>
      <c r="M107" s="46"/>
    </row>
    <row r="108" spans="1:18" s="5" customFormat="1" ht="17.25" customHeight="1" x14ac:dyDescent="0.25">
      <c r="A108" s="46"/>
      <c r="B108" s="48" t="s">
        <v>94</v>
      </c>
      <c r="C108" s="48">
        <v>40</v>
      </c>
      <c r="D108" s="49">
        <f t="shared" si="7"/>
        <v>2.7548209366391183</v>
      </c>
      <c r="F108"/>
      <c r="G108"/>
      <c r="H108"/>
      <c r="I108"/>
      <c r="J108"/>
      <c r="K108"/>
      <c r="L108"/>
      <c r="M108" s="46"/>
    </row>
    <row r="109" spans="1:18" s="5" customFormat="1" ht="17.25" customHeight="1" x14ac:dyDescent="0.25">
      <c r="A109" s="46"/>
      <c r="B109" s="48" t="s">
        <v>163</v>
      </c>
      <c r="C109" s="48">
        <v>31</v>
      </c>
      <c r="D109" s="49">
        <f t="shared" si="7"/>
        <v>2.1349862258953167</v>
      </c>
      <c r="F109"/>
      <c r="G109"/>
      <c r="H109"/>
      <c r="I109"/>
      <c r="J109"/>
      <c r="K109"/>
      <c r="L109"/>
      <c r="M109" s="46"/>
      <c r="N109" s="46"/>
    </row>
    <row r="110" spans="1:18" s="46" customFormat="1" ht="17.25" customHeight="1" x14ac:dyDescent="0.25">
      <c r="B110" s="48" t="s">
        <v>108</v>
      </c>
      <c r="C110" s="48">
        <v>30</v>
      </c>
      <c r="D110" s="49">
        <f t="shared" si="7"/>
        <v>2.0661157024793386</v>
      </c>
      <c r="E110" s="5"/>
      <c r="F110"/>
      <c r="G110"/>
      <c r="H110"/>
      <c r="I110"/>
      <c r="J110"/>
      <c r="K110"/>
      <c r="L110"/>
    </row>
    <row r="111" spans="1:18" s="46" customFormat="1" ht="17.25" customHeight="1" x14ac:dyDescent="0.25">
      <c r="B111" s="48" t="s">
        <v>164</v>
      </c>
      <c r="C111" s="48">
        <v>30</v>
      </c>
      <c r="D111" s="49">
        <f t="shared" si="7"/>
        <v>2.0661157024793386</v>
      </c>
      <c r="E111" s="5"/>
      <c r="F111"/>
      <c r="G111"/>
      <c r="H111"/>
      <c r="I111"/>
      <c r="J111"/>
      <c r="K111"/>
      <c r="L111"/>
    </row>
    <row r="112" spans="1:18" s="46" customFormat="1" ht="17.25" customHeight="1" x14ac:dyDescent="0.25">
      <c r="B112" s="48" t="s">
        <v>165</v>
      </c>
      <c r="C112" s="48">
        <v>7</v>
      </c>
      <c r="D112" s="49">
        <f t="shared" si="7"/>
        <v>0.48209366391184572</v>
      </c>
      <c r="E112" s="5"/>
      <c r="F112"/>
      <c r="G112"/>
      <c r="H112"/>
      <c r="I112"/>
      <c r="J112"/>
      <c r="K112"/>
      <c r="L112"/>
    </row>
    <row r="113" spans="1:13" s="46" customFormat="1" ht="17.25" customHeight="1" x14ac:dyDescent="0.25">
      <c r="B113" s="48" t="s">
        <v>166</v>
      </c>
      <c r="C113" s="48">
        <v>11</v>
      </c>
      <c r="D113" s="49">
        <f t="shared" si="7"/>
        <v>0.75757575757575757</v>
      </c>
      <c r="E113" s="5"/>
      <c r="F113"/>
      <c r="G113"/>
      <c r="H113"/>
      <c r="I113"/>
      <c r="J113"/>
      <c r="K113"/>
      <c r="L113"/>
    </row>
    <row r="114" spans="1:13" s="46" customFormat="1" ht="17.25" customHeight="1" x14ac:dyDescent="0.25">
      <c r="B114" s="48" t="s">
        <v>167</v>
      </c>
      <c r="C114" s="48">
        <v>44</v>
      </c>
      <c r="D114" s="49">
        <f t="shared" si="7"/>
        <v>3.0303030303030303</v>
      </c>
      <c r="E114" s="5"/>
      <c r="F114"/>
      <c r="G114"/>
      <c r="H114"/>
      <c r="I114"/>
      <c r="J114"/>
      <c r="K114"/>
      <c r="L114"/>
    </row>
    <row r="115" spans="1:13" s="46" customFormat="1" ht="17.25" customHeight="1" x14ac:dyDescent="0.25">
      <c r="B115" s="48" t="s">
        <v>168</v>
      </c>
      <c r="C115" s="48">
        <v>18</v>
      </c>
      <c r="D115" s="49">
        <f t="shared" si="7"/>
        <v>1.2396694214876034</v>
      </c>
      <c r="E115" s="5"/>
      <c r="F115"/>
      <c r="G115"/>
      <c r="H115"/>
      <c r="I115"/>
      <c r="J115"/>
      <c r="K115"/>
      <c r="L115"/>
      <c r="M115" s="5"/>
    </row>
    <row r="116" spans="1:13" s="46" customFormat="1" ht="17.25" customHeight="1" x14ac:dyDescent="0.25">
      <c r="B116" s="48">
        <v>2019</v>
      </c>
      <c r="C116" s="48">
        <v>35</v>
      </c>
      <c r="D116" s="49">
        <f t="shared" si="7"/>
        <v>2.4104683195592287</v>
      </c>
      <c r="E116" s="5"/>
      <c r="F116"/>
      <c r="G116"/>
      <c r="H116"/>
      <c r="I116"/>
      <c r="J116"/>
      <c r="K116"/>
      <c r="L116"/>
      <c r="M116" s="5"/>
    </row>
    <row r="117" spans="1:13" s="46" customFormat="1" ht="17.25" customHeight="1" x14ac:dyDescent="0.25">
      <c r="B117" s="48">
        <v>2020</v>
      </c>
      <c r="C117" s="48">
        <v>42</v>
      </c>
      <c r="D117" s="49">
        <f t="shared" si="7"/>
        <v>2.8925619834710745</v>
      </c>
      <c r="E117" s="5"/>
      <c r="F117"/>
      <c r="G117"/>
      <c r="H117"/>
      <c r="I117"/>
      <c r="J117"/>
      <c r="K117"/>
      <c r="L117"/>
      <c r="M117"/>
    </row>
    <row r="118" spans="1:13" s="46" customFormat="1" ht="17.25" customHeight="1" x14ac:dyDescent="0.25">
      <c r="B118" s="48">
        <v>2021</v>
      </c>
      <c r="C118" s="48">
        <v>39</v>
      </c>
      <c r="D118" s="49">
        <f t="shared" si="7"/>
        <v>2.6859504132231407</v>
      </c>
      <c r="E118" s="5"/>
      <c r="F118"/>
      <c r="G118"/>
      <c r="H118"/>
      <c r="I118"/>
      <c r="J118"/>
      <c r="K118"/>
      <c r="L118"/>
      <c r="M118"/>
    </row>
    <row r="119" spans="1:13" s="46" customFormat="1" ht="17.25" customHeight="1" x14ac:dyDescent="0.25">
      <c r="B119" s="48">
        <v>2022</v>
      </c>
      <c r="C119" s="48">
        <v>18</v>
      </c>
      <c r="D119" s="49">
        <f t="shared" si="7"/>
        <v>1.2396694214876034</v>
      </c>
      <c r="E119" s="5"/>
      <c r="F119"/>
      <c r="G119"/>
      <c r="H119"/>
      <c r="I119"/>
      <c r="J119"/>
      <c r="K119"/>
      <c r="L119"/>
      <c r="M119"/>
    </row>
    <row r="120" spans="1:13" s="46" customFormat="1" ht="17.25" customHeight="1" x14ac:dyDescent="0.25">
      <c r="B120" s="48">
        <v>2023</v>
      </c>
      <c r="C120" s="48">
        <v>24</v>
      </c>
      <c r="D120" s="49">
        <f t="shared" si="7"/>
        <v>1.6528925619834711</v>
      </c>
      <c r="E120" s="5"/>
      <c r="F120"/>
      <c r="G120"/>
      <c r="H120"/>
      <c r="I120"/>
      <c r="J120"/>
      <c r="K120"/>
      <c r="L120"/>
      <c r="M120"/>
    </row>
    <row r="121" spans="1:13" s="46" customFormat="1" ht="17.25" customHeight="1" x14ac:dyDescent="0.25">
      <c r="B121" s="48">
        <v>2024</v>
      </c>
      <c r="C121" s="48">
        <v>19</v>
      </c>
      <c r="D121" s="49">
        <f t="shared" si="7"/>
        <v>1.3085399449035813</v>
      </c>
      <c r="E121" s="5"/>
      <c r="F121"/>
      <c r="G121"/>
      <c r="H121"/>
      <c r="I121"/>
      <c r="J121"/>
      <c r="K121"/>
      <c r="L121"/>
      <c r="M121"/>
    </row>
    <row r="122" spans="1:13" s="46" customFormat="1" ht="17.25" customHeight="1" x14ac:dyDescent="0.25">
      <c r="B122" s="48">
        <v>2025</v>
      </c>
      <c r="C122" s="48">
        <v>11</v>
      </c>
      <c r="D122" s="49">
        <f t="shared" si="7"/>
        <v>0.75757575757575757</v>
      </c>
      <c r="E122" s="5"/>
      <c r="F122"/>
      <c r="G122"/>
      <c r="H122"/>
      <c r="I122"/>
      <c r="J122"/>
      <c r="K122"/>
      <c r="L122"/>
      <c r="M122"/>
    </row>
    <row r="123" spans="1:13" s="46" customFormat="1" ht="17.25" customHeight="1" x14ac:dyDescent="0.25">
      <c r="B123" s="50" t="s">
        <v>9</v>
      </c>
      <c r="C123" s="50">
        <f>SUM(C91:C122)</f>
        <v>1452</v>
      </c>
      <c r="D123" s="51">
        <f t="shared" si="7"/>
        <v>100</v>
      </c>
      <c r="E123" s="5"/>
      <c r="F123"/>
      <c r="G123"/>
      <c r="H123"/>
      <c r="I123"/>
      <c r="J123"/>
      <c r="K123"/>
      <c r="L123"/>
      <c r="M123"/>
    </row>
    <row r="124" spans="1:13" s="5" customFormat="1" ht="18.75" customHeight="1" x14ac:dyDescent="0.25">
      <c r="A124" s="46"/>
      <c r="C124" s="46"/>
      <c r="D124" s="46"/>
      <c r="E124" s="46"/>
      <c r="F124"/>
      <c r="G124"/>
      <c r="H124"/>
      <c r="I124"/>
      <c r="J124"/>
      <c r="K124"/>
      <c r="L124"/>
      <c r="M124"/>
    </row>
  </sheetData>
  <mergeCells count="8">
    <mergeCell ref="B58:F58"/>
    <mergeCell ref="B71:F71"/>
    <mergeCell ref="B89:D89"/>
    <mergeCell ref="C1:E1"/>
    <mergeCell ref="G1:I1"/>
    <mergeCell ref="B3:F3"/>
    <mergeCell ref="B30:F30"/>
    <mergeCell ref="B45:F45"/>
  </mergeCells>
  <pageMargins left="0.31496062992125984" right="0.31496062992125984" top="0.59055118110236227" bottom="0.59055118110236227" header="0.31496062992125984" footer="0.31496062992125984"/>
  <pageSetup paperSize="9" scale="75" orientation="portrait" r:id="rId1"/>
  <headerFooter>
    <oddFooter>&amp;RElaborado em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91AD-951F-46B1-8668-AF73A37C4FE5}">
  <dimension ref="A1:M29"/>
  <sheetViews>
    <sheetView workbookViewId="0">
      <selection activeCell="L18" sqref="L18"/>
    </sheetView>
  </sheetViews>
  <sheetFormatPr defaultRowHeight="20.25" customHeight="1" x14ac:dyDescent="0.25"/>
  <cols>
    <col min="1" max="1" width="24.42578125" customWidth="1"/>
    <col min="2" max="4" width="11.5703125" customWidth="1"/>
  </cols>
  <sheetData>
    <row r="1" spans="1:13" ht="48.75" customHeight="1" x14ac:dyDescent="0.25">
      <c r="C1" s="54" t="s">
        <v>48</v>
      </c>
      <c r="D1" s="54"/>
      <c r="E1" s="54"/>
      <c r="G1" s="54" t="s">
        <v>47</v>
      </c>
      <c r="H1" s="54"/>
      <c r="I1" s="54"/>
      <c r="J1" s="54"/>
      <c r="K1" s="25"/>
      <c r="L1" s="25"/>
      <c r="M1" s="25"/>
    </row>
    <row r="2" spans="1:13" ht="48.75" customHeight="1" x14ac:dyDescent="0.25">
      <c r="C2" s="26"/>
      <c r="D2" s="26"/>
      <c r="E2" s="26"/>
      <c r="G2" s="26"/>
      <c r="H2" s="26"/>
      <c r="I2" s="26"/>
      <c r="J2" s="26"/>
      <c r="K2" s="25"/>
      <c r="L2" s="25"/>
      <c r="M2" s="25"/>
    </row>
    <row r="3" spans="1:13" ht="39.75" customHeight="1" x14ac:dyDescent="0.25">
      <c r="A3" s="57" t="s">
        <v>40</v>
      </c>
      <c r="B3" s="57"/>
      <c r="C3" s="57"/>
    </row>
    <row r="4" spans="1:13" ht="20.25" customHeight="1" x14ac:dyDescent="0.25">
      <c r="A4" s="11" t="s">
        <v>10</v>
      </c>
      <c r="B4" s="11" t="s">
        <v>9</v>
      </c>
      <c r="C4" s="11" t="s">
        <v>11</v>
      </c>
    </row>
    <row r="5" spans="1:13" ht="20.25" customHeight="1" x14ac:dyDescent="0.25">
      <c r="A5" s="12" t="s">
        <v>0</v>
      </c>
      <c r="B5" s="12">
        <v>10</v>
      </c>
      <c r="C5" s="14">
        <f>B5*100/69</f>
        <v>14.492753623188406</v>
      </c>
    </row>
    <row r="6" spans="1:13" ht="20.25" customHeight="1" x14ac:dyDescent="0.25">
      <c r="A6" s="12" t="s">
        <v>1</v>
      </c>
      <c r="B6" s="12">
        <v>8</v>
      </c>
      <c r="C6" s="14">
        <f t="shared" ref="C6:C14" si="0">B6*100/69</f>
        <v>11.594202898550725</v>
      </c>
    </row>
    <row r="7" spans="1:13" ht="20.25" customHeight="1" x14ac:dyDescent="0.25">
      <c r="A7" s="12" t="s">
        <v>2</v>
      </c>
      <c r="B7" s="12">
        <v>7</v>
      </c>
      <c r="C7" s="14">
        <f t="shared" si="0"/>
        <v>10.144927536231885</v>
      </c>
    </row>
    <row r="8" spans="1:13" ht="20.25" customHeight="1" x14ac:dyDescent="0.25">
      <c r="A8" s="12" t="s">
        <v>3</v>
      </c>
      <c r="B8" s="12">
        <v>9</v>
      </c>
      <c r="C8" s="14">
        <f t="shared" si="0"/>
        <v>13.043478260869565</v>
      </c>
    </row>
    <row r="9" spans="1:13" ht="20.25" customHeight="1" x14ac:dyDescent="0.25">
      <c r="A9" s="12" t="s">
        <v>4</v>
      </c>
      <c r="B9" s="12">
        <v>6</v>
      </c>
      <c r="C9" s="14">
        <f t="shared" si="0"/>
        <v>8.695652173913043</v>
      </c>
    </row>
    <row r="10" spans="1:13" ht="20.25" customHeight="1" x14ac:dyDescent="0.25">
      <c r="A10" s="12" t="s">
        <v>5</v>
      </c>
      <c r="B10" s="12">
        <v>8</v>
      </c>
      <c r="C10" s="14">
        <f t="shared" si="0"/>
        <v>11.594202898550725</v>
      </c>
    </row>
    <row r="11" spans="1:13" ht="20.25" customHeight="1" x14ac:dyDescent="0.25">
      <c r="A11" s="12" t="s">
        <v>6</v>
      </c>
      <c r="B11" s="12">
        <v>9</v>
      </c>
      <c r="C11" s="14">
        <f t="shared" si="0"/>
        <v>13.043478260869565</v>
      </c>
    </row>
    <row r="12" spans="1:13" ht="20.25" customHeight="1" x14ac:dyDescent="0.25">
      <c r="A12" s="12" t="s">
        <v>7</v>
      </c>
      <c r="B12" s="12">
        <v>6</v>
      </c>
      <c r="C12" s="14">
        <f t="shared" si="0"/>
        <v>8.695652173913043</v>
      </c>
    </row>
    <row r="13" spans="1:13" ht="20.25" customHeight="1" x14ac:dyDescent="0.25">
      <c r="A13" s="12" t="s">
        <v>8</v>
      </c>
      <c r="B13" s="12">
        <v>6</v>
      </c>
      <c r="C13" s="14">
        <f t="shared" si="0"/>
        <v>8.695652173913043</v>
      </c>
    </row>
    <row r="14" spans="1:13" ht="20.25" customHeight="1" x14ac:dyDescent="0.25">
      <c r="A14" s="12" t="s">
        <v>9</v>
      </c>
      <c r="B14" s="12">
        <f>SUM(B5:B13)</f>
        <v>69</v>
      </c>
      <c r="C14" s="14">
        <f t="shared" si="0"/>
        <v>100</v>
      </c>
    </row>
    <row r="15" spans="1:13" ht="20.25" customHeight="1" x14ac:dyDescent="0.25">
      <c r="A15" s="15"/>
      <c r="B15" s="15"/>
      <c r="C15" s="16"/>
    </row>
    <row r="17" spans="1:4" ht="39.75" customHeight="1" x14ac:dyDescent="0.25">
      <c r="A17" s="56" t="s">
        <v>39</v>
      </c>
      <c r="B17" s="56"/>
      <c r="C17" s="56"/>
      <c r="D17" s="56"/>
    </row>
    <row r="18" spans="1:4" ht="20.25" customHeight="1" x14ac:dyDescent="0.25">
      <c r="A18" s="11" t="s">
        <v>10</v>
      </c>
      <c r="B18" s="11" t="s">
        <v>37</v>
      </c>
      <c r="C18" s="11" t="s">
        <v>38</v>
      </c>
      <c r="D18" s="11" t="s">
        <v>9</v>
      </c>
    </row>
    <row r="19" spans="1:4" ht="20.25" customHeight="1" x14ac:dyDescent="0.25">
      <c r="A19" s="12" t="s">
        <v>0</v>
      </c>
      <c r="B19" s="12">
        <v>3</v>
      </c>
      <c r="C19" s="12">
        <v>7</v>
      </c>
      <c r="D19" s="12">
        <v>10</v>
      </c>
    </row>
    <row r="20" spans="1:4" ht="20.25" customHeight="1" x14ac:dyDescent="0.25">
      <c r="A20" s="12" t="s">
        <v>1</v>
      </c>
      <c r="B20" s="13"/>
      <c r="C20" s="12">
        <v>8</v>
      </c>
      <c r="D20" s="12">
        <v>8</v>
      </c>
    </row>
    <row r="21" spans="1:4" ht="20.25" customHeight="1" x14ac:dyDescent="0.25">
      <c r="A21" s="12" t="s">
        <v>2</v>
      </c>
      <c r="B21" s="13"/>
      <c r="C21" s="12">
        <v>7</v>
      </c>
      <c r="D21" s="12">
        <v>7</v>
      </c>
    </row>
    <row r="22" spans="1:4" ht="20.25" customHeight="1" x14ac:dyDescent="0.25">
      <c r="A22" s="12" t="s">
        <v>3</v>
      </c>
      <c r="B22" s="12">
        <v>3</v>
      </c>
      <c r="C22" s="12">
        <v>6</v>
      </c>
      <c r="D22" s="12">
        <v>9</v>
      </c>
    </row>
    <row r="23" spans="1:4" ht="20.25" customHeight="1" x14ac:dyDescent="0.25">
      <c r="A23" s="12" t="s">
        <v>4</v>
      </c>
      <c r="B23" s="13"/>
      <c r="C23" s="12">
        <v>6</v>
      </c>
      <c r="D23" s="12">
        <v>6</v>
      </c>
    </row>
    <row r="24" spans="1:4" ht="20.25" customHeight="1" x14ac:dyDescent="0.25">
      <c r="A24" s="12" t="s">
        <v>5</v>
      </c>
      <c r="B24" s="12">
        <v>2</v>
      </c>
      <c r="C24" s="12">
        <v>6</v>
      </c>
      <c r="D24" s="12">
        <v>8</v>
      </c>
    </row>
    <row r="25" spans="1:4" ht="20.25" customHeight="1" x14ac:dyDescent="0.25">
      <c r="A25" s="12" t="s">
        <v>6</v>
      </c>
      <c r="B25" s="12">
        <v>1</v>
      </c>
      <c r="C25" s="12">
        <v>8</v>
      </c>
      <c r="D25" s="12">
        <v>9</v>
      </c>
    </row>
    <row r="26" spans="1:4" ht="20.25" customHeight="1" x14ac:dyDescent="0.25">
      <c r="A26" s="12" t="s">
        <v>7</v>
      </c>
      <c r="B26" s="12">
        <v>1</v>
      </c>
      <c r="C26" s="12">
        <v>5</v>
      </c>
      <c r="D26" s="12">
        <v>6</v>
      </c>
    </row>
    <row r="27" spans="1:4" ht="20.25" customHeight="1" x14ac:dyDescent="0.25">
      <c r="A27" s="12" t="s">
        <v>8</v>
      </c>
      <c r="B27" s="12">
        <v>1</v>
      </c>
      <c r="C27" s="12">
        <v>5</v>
      </c>
      <c r="D27" s="12">
        <v>6</v>
      </c>
    </row>
    <row r="28" spans="1:4" ht="20.25" customHeight="1" x14ac:dyDescent="0.25">
      <c r="A28" s="12" t="s">
        <v>9</v>
      </c>
      <c r="B28" s="12">
        <f>SUM(B19:B27)</f>
        <v>11</v>
      </c>
      <c r="C28" s="12">
        <f>SUM(C19:C27)</f>
        <v>58</v>
      </c>
      <c r="D28" s="12">
        <f>SUM(D19:D27)</f>
        <v>69</v>
      </c>
    </row>
    <row r="29" spans="1:4" ht="20.25" customHeight="1" x14ac:dyDescent="0.25">
      <c r="A29" s="12" t="s">
        <v>11</v>
      </c>
      <c r="B29" s="14">
        <f>B28*100/69</f>
        <v>15.942028985507246</v>
      </c>
      <c r="C29" s="14">
        <f t="shared" ref="C29:D29" si="1">C28*100/69</f>
        <v>84.05797101449275</v>
      </c>
      <c r="D29" s="14">
        <f t="shared" si="1"/>
        <v>100</v>
      </c>
    </row>
  </sheetData>
  <mergeCells count="4">
    <mergeCell ref="A17:D17"/>
    <mergeCell ref="A3:C3"/>
    <mergeCell ref="C1:E1"/>
    <mergeCell ref="G1:J1"/>
  </mergeCells>
  <phoneticPr fontId="11" type="noConversion"/>
  <pageMargins left="0.51181102362204722" right="0.51181102362204722" top="0.78740157480314965" bottom="0.78740157480314965" header="0.31496062992125984" footer="0.31496062992125984"/>
  <pageSetup paperSize="9" scale="80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9828-BE67-4996-B905-288E743BC057}">
  <dimension ref="A1:M49"/>
  <sheetViews>
    <sheetView topLeftCell="A37" workbookViewId="0">
      <selection activeCell="J47" sqref="J47"/>
    </sheetView>
  </sheetViews>
  <sheetFormatPr defaultColWidth="13.28515625" defaultRowHeight="18.75" customHeight="1" x14ac:dyDescent="0.25"/>
  <cols>
    <col min="1" max="1" width="28.85546875" style="4" customWidth="1"/>
    <col min="2" max="2" width="12.42578125" style="4" customWidth="1"/>
    <col min="3" max="4" width="13.28515625" style="4"/>
    <col min="5" max="5" width="9.5703125" style="4" customWidth="1"/>
    <col min="6" max="6" width="10.42578125" style="4" customWidth="1"/>
    <col min="7" max="16384" width="13.28515625" style="4"/>
  </cols>
  <sheetData>
    <row r="1" spans="1:13" customFormat="1" ht="48.75" customHeight="1" x14ac:dyDescent="0.25">
      <c r="C1" s="54" t="s">
        <v>48</v>
      </c>
      <c r="D1" s="54"/>
      <c r="E1" s="54"/>
      <c r="G1" s="54" t="s">
        <v>47</v>
      </c>
      <c r="H1" s="54"/>
      <c r="I1" s="54"/>
      <c r="J1" s="27"/>
      <c r="K1" s="25"/>
      <c r="L1" s="25"/>
      <c r="M1" s="25"/>
    </row>
    <row r="2" spans="1:13" customFormat="1" ht="18.75" customHeight="1" x14ac:dyDescent="0.25">
      <c r="C2" s="26"/>
      <c r="D2" s="26"/>
      <c r="E2" s="26"/>
      <c r="G2" s="26"/>
      <c r="H2" s="26"/>
      <c r="I2" s="26"/>
      <c r="J2" s="26"/>
      <c r="K2" s="25"/>
      <c r="L2" s="25"/>
      <c r="M2" s="25"/>
    </row>
    <row r="3" spans="1:13" ht="18.75" customHeight="1" x14ac:dyDescent="0.25">
      <c r="A3" s="58" t="s">
        <v>44</v>
      </c>
      <c r="B3" s="58"/>
      <c r="C3" s="58"/>
      <c r="D3" s="58"/>
      <c r="E3" s="58"/>
      <c r="F3" s="58"/>
      <c r="G3" s="58"/>
    </row>
    <row r="4" spans="1:13" ht="12" customHeight="1" x14ac:dyDescent="0.25"/>
    <row r="5" spans="1:13" ht="51" customHeight="1" x14ac:dyDescent="0.25">
      <c r="A5" s="52" t="s">
        <v>45</v>
      </c>
      <c r="B5" s="52"/>
      <c r="C5" s="52"/>
      <c r="D5" s="52"/>
      <c r="E5" s="52"/>
      <c r="F5" s="52"/>
      <c r="G5" s="52"/>
      <c r="H5" s="17"/>
      <c r="I5" s="17"/>
    </row>
    <row r="6" spans="1:13" ht="14.25" customHeight="1" x14ac:dyDescent="0.25">
      <c r="I6"/>
    </row>
    <row r="7" spans="1:13" ht="24.75" customHeight="1" x14ac:dyDescent="0.25">
      <c r="A7" s="52" t="s">
        <v>46</v>
      </c>
      <c r="B7" s="52"/>
      <c r="C7" s="52"/>
      <c r="D7" s="52"/>
      <c r="E7" s="52"/>
      <c r="I7"/>
    </row>
    <row r="8" spans="1:13" ht="21" customHeight="1" x14ac:dyDescent="0.25">
      <c r="A8" s="18" t="s">
        <v>16</v>
      </c>
      <c r="B8" s="18" t="s">
        <v>17</v>
      </c>
      <c r="C8" s="18" t="s">
        <v>14</v>
      </c>
      <c r="D8" s="18" t="s">
        <v>9</v>
      </c>
      <c r="E8" s="18" t="s">
        <v>11</v>
      </c>
      <c r="I8"/>
    </row>
    <row r="9" spans="1:13" ht="18.75" customHeight="1" x14ac:dyDescent="0.25">
      <c r="A9" s="19" t="s">
        <v>12</v>
      </c>
      <c r="B9" s="19">
        <v>2</v>
      </c>
      <c r="C9" s="19">
        <v>9</v>
      </c>
      <c r="D9" s="24">
        <f>SUM(B9:C9)</f>
        <v>11</v>
      </c>
      <c r="E9" s="20">
        <f>D9*100/280</f>
        <v>3.9285714285714284</v>
      </c>
      <c r="I9"/>
    </row>
    <row r="10" spans="1:13" ht="18.75" customHeight="1" x14ac:dyDescent="0.25">
      <c r="A10" s="19" t="s">
        <v>13</v>
      </c>
      <c r="B10" s="19">
        <v>10</v>
      </c>
      <c r="C10" s="19">
        <v>177</v>
      </c>
      <c r="D10" s="24">
        <f>SUM(B10:C10)</f>
        <v>187</v>
      </c>
      <c r="E10" s="20">
        <f t="shared" ref="E10:E12" si="0">D10*100/280</f>
        <v>66.785714285714292</v>
      </c>
      <c r="I10"/>
    </row>
    <row r="11" spans="1:13" ht="18.75" customHeight="1" x14ac:dyDescent="0.25">
      <c r="A11" s="19" t="s">
        <v>36</v>
      </c>
      <c r="B11" s="19">
        <v>3</v>
      </c>
      <c r="C11" s="19">
        <v>79</v>
      </c>
      <c r="D11" s="24">
        <f>SUM(B11:C11)</f>
        <v>82</v>
      </c>
      <c r="E11" s="20">
        <f t="shared" si="0"/>
        <v>29.285714285714285</v>
      </c>
      <c r="I11"/>
    </row>
    <row r="12" spans="1:13" ht="18.75" customHeight="1" x14ac:dyDescent="0.25">
      <c r="A12" s="21" t="s">
        <v>9</v>
      </c>
      <c r="B12" s="21">
        <f>SUM(B9:B11)</f>
        <v>15</v>
      </c>
      <c r="C12" s="21">
        <f>SUM(C9:C11)</f>
        <v>265</v>
      </c>
      <c r="D12" s="9">
        <f>SUM(D9:D11)</f>
        <v>280</v>
      </c>
      <c r="E12" s="20">
        <f t="shared" si="0"/>
        <v>100</v>
      </c>
      <c r="I12"/>
    </row>
    <row r="13" spans="1:13" ht="18.75" customHeight="1" x14ac:dyDescent="0.25">
      <c r="E13" s="23"/>
      <c r="I13"/>
    </row>
    <row r="14" spans="1:13" ht="18.75" customHeight="1" x14ac:dyDescent="0.25">
      <c r="A14" s="52" t="s">
        <v>43</v>
      </c>
      <c r="B14" s="52"/>
      <c r="C14" s="52"/>
      <c r="D14" s="52"/>
      <c r="E14" s="52"/>
    </row>
    <row r="15" spans="1:13" ht="30" customHeight="1" x14ac:dyDescent="0.25">
      <c r="A15" s="18" t="s">
        <v>10</v>
      </c>
      <c r="B15" s="18" t="s">
        <v>12</v>
      </c>
      <c r="C15" s="18" t="s">
        <v>13</v>
      </c>
      <c r="D15" s="18" t="s">
        <v>36</v>
      </c>
      <c r="E15" s="18" t="s">
        <v>9</v>
      </c>
      <c r="F15" s="18" t="s">
        <v>11</v>
      </c>
    </row>
    <row r="16" spans="1:13" ht="18.75" customHeight="1" x14ac:dyDescent="0.25">
      <c r="A16" s="19" t="s">
        <v>0</v>
      </c>
      <c r="B16" s="19">
        <v>2</v>
      </c>
      <c r="C16" s="19">
        <v>20</v>
      </c>
      <c r="D16" s="19">
        <v>15</v>
      </c>
      <c r="E16" s="19">
        <v>37</v>
      </c>
      <c r="F16" s="2">
        <f>E16*100/280</f>
        <v>13.214285714285714</v>
      </c>
    </row>
    <row r="17" spans="1:6" ht="18.75" customHeight="1" x14ac:dyDescent="0.25">
      <c r="A17" s="19" t="s">
        <v>1</v>
      </c>
      <c r="B17" s="19">
        <v>1</v>
      </c>
      <c r="C17" s="19">
        <v>21</v>
      </c>
      <c r="D17" s="19">
        <v>4</v>
      </c>
      <c r="E17" s="19">
        <v>26</v>
      </c>
      <c r="F17" s="2">
        <f t="shared" ref="F17:F25" si="1">E17*100/280</f>
        <v>9.2857142857142865</v>
      </c>
    </row>
    <row r="18" spans="1:6" ht="18.75" customHeight="1" x14ac:dyDescent="0.25">
      <c r="A18" s="19" t="s">
        <v>2</v>
      </c>
      <c r="B18" s="19">
        <v>2</v>
      </c>
      <c r="C18" s="19">
        <v>23</v>
      </c>
      <c r="D18" s="19">
        <v>8</v>
      </c>
      <c r="E18" s="19">
        <v>33</v>
      </c>
      <c r="F18" s="2">
        <f t="shared" si="1"/>
        <v>11.785714285714286</v>
      </c>
    </row>
    <row r="19" spans="1:6" ht="18.75" customHeight="1" x14ac:dyDescent="0.25">
      <c r="A19" s="19" t="s">
        <v>3</v>
      </c>
      <c r="B19" s="19">
        <v>2</v>
      </c>
      <c r="C19" s="19">
        <v>24</v>
      </c>
      <c r="D19" s="19">
        <v>8</v>
      </c>
      <c r="E19" s="19">
        <v>34</v>
      </c>
      <c r="F19" s="2">
        <f t="shared" si="1"/>
        <v>12.142857142857142</v>
      </c>
    </row>
    <row r="20" spans="1:6" ht="18.75" customHeight="1" x14ac:dyDescent="0.25">
      <c r="A20" s="19" t="s">
        <v>4</v>
      </c>
      <c r="B20" s="19">
        <v>1</v>
      </c>
      <c r="C20" s="19">
        <v>22</v>
      </c>
      <c r="D20" s="19">
        <v>8</v>
      </c>
      <c r="E20" s="19">
        <v>31</v>
      </c>
      <c r="F20" s="2">
        <f t="shared" si="1"/>
        <v>11.071428571428571</v>
      </c>
    </row>
    <row r="21" spans="1:6" ht="18.75" customHeight="1" x14ac:dyDescent="0.25">
      <c r="A21" s="19" t="s">
        <v>5</v>
      </c>
      <c r="B21" s="22"/>
      <c r="C21" s="19">
        <v>17</v>
      </c>
      <c r="D21" s="19">
        <v>10</v>
      </c>
      <c r="E21" s="19">
        <v>27</v>
      </c>
      <c r="F21" s="2">
        <f t="shared" si="1"/>
        <v>9.6428571428571423</v>
      </c>
    </row>
    <row r="22" spans="1:6" ht="18.75" customHeight="1" x14ac:dyDescent="0.25">
      <c r="A22" s="19" t="s">
        <v>6</v>
      </c>
      <c r="B22" s="19">
        <v>1</v>
      </c>
      <c r="C22" s="19">
        <v>23</v>
      </c>
      <c r="D22" s="19">
        <v>10</v>
      </c>
      <c r="E22" s="19">
        <v>34</v>
      </c>
      <c r="F22" s="2">
        <f t="shared" si="1"/>
        <v>12.142857142857142</v>
      </c>
    </row>
    <row r="23" spans="1:6" ht="18.75" customHeight="1" x14ac:dyDescent="0.25">
      <c r="A23" s="19" t="s">
        <v>7</v>
      </c>
      <c r="B23" s="22">
        <v>2</v>
      </c>
      <c r="C23" s="19">
        <v>19</v>
      </c>
      <c r="D23" s="19">
        <v>10</v>
      </c>
      <c r="E23" s="19">
        <v>31</v>
      </c>
      <c r="F23" s="2">
        <f t="shared" si="1"/>
        <v>11.071428571428571</v>
      </c>
    </row>
    <row r="24" spans="1:6" ht="18.75" customHeight="1" x14ac:dyDescent="0.25">
      <c r="A24" s="19" t="s">
        <v>8</v>
      </c>
      <c r="B24" s="22"/>
      <c r="C24" s="19">
        <v>18</v>
      </c>
      <c r="D24" s="19">
        <v>9</v>
      </c>
      <c r="E24" s="19">
        <v>27</v>
      </c>
      <c r="F24" s="2">
        <f t="shared" si="1"/>
        <v>9.6428571428571423</v>
      </c>
    </row>
    <row r="25" spans="1:6" ht="18.75" customHeight="1" x14ac:dyDescent="0.25">
      <c r="A25" s="9" t="s">
        <v>9</v>
      </c>
      <c r="B25" s="9">
        <f>SUM(B16:B24)</f>
        <v>11</v>
      </c>
      <c r="C25" s="9">
        <f>SUM(C16:C24)</f>
        <v>187</v>
      </c>
      <c r="D25" s="9">
        <f>SUM(D16:D24)</f>
        <v>82</v>
      </c>
      <c r="E25" s="9">
        <f>SUM(E16:E24)</f>
        <v>280</v>
      </c>
      <c r="F25" s="10">
        <f t="shared" si="1"/>
        <v>100</v>
      </c>
    </row>
    <row r="26" spans="1:6" ht="18.75" customHeight="1" x14ac:dyDescent="0.25">
      <c r="F26" s="6"/>
    </row>
    <row r="27" spans="1:6" ht="18.75" customHeight="1" x14ac:dyDescent="0.25">
      <c r="A27" s="52" t="s">
        <v>42</v>
      </c>
      <c r="B27" s="52"/>
      <c r="C27" s="52"/>
      <c r="D27" s="52"/>
      <c r="E27" s="52"/>
    </row>
    <row r="28" spans="1:6" ht="33.75" customHeight="1" x14ac:dyDescent="0.25">
      <c r="A28" s="18" t="s">
        <v>19</v>
      </c>
      <c r="B28" s="18" t="s">
        <v>12</v>
      </c>
      <c r="C28" s="18" t="s">
        <v>13</v>
      </c>
      <c r="D28" s="18" t="s">
        <v>36</v>
      </c>
      <c r="E28" s="18" t="s">
        <v>9</v>
      </c>
      <c r="F28" s="18" t="s">
        <v>11</v>
      </c>
    </row>
    <row r="29" spans="1:6" ht="18.75" customHeight="1" x14ac:dyDescent="0.25">
      <c r="A29" s="19" t="s">
        <v>21</v>
      </c>
      <c r="B29" s="22">
        <v>1</v>
      </c>
      <c r="C29" s="19"/>
      <c r="D29" s="22"/>
      <c r="E29" s="19">
        <v>1</v>
      </c>
      <c r="F29" s="2">
        <f>E29*100/280</f>
        <v>0.35714285714285715</v>
      </c>
    </row>
    <row r="30" spans="1:6" ht="18.75" customHeight="1" x14ac:dyDescent="0.25">
      <c r="A30" s="19" t="s">
        <v>22</v>
      </c>
      <c r="B30" s="22"/>
      <c r="C30" s="19">
        <v>5</v>
      </c>
      <c r="D30" s="19">
        <v>2</v>
      </c>
      <c r="E30" s="19">
        <v>7</v>
      </c>
      <c r="F30" s="2">
        <f t="shared" ref="F30:F38" si="2">E30*100/280</f>
        <v>2.5</v>
      </c>
    </row>
    <row r="31" spans="1:6" ht="18.75" customHeight="1" x14ac:dyDescent="0.25">
      <c r="A31" s="19" t="s">
        <v>23</v>
      </c>
      <c r="B31" s="22"/>
      <c r="C31" s="19">
        <v>5</v>
      </c>
      <c r="D31" s="19">
        <v>3</v>
      </c>
      <c r="E31" s="19">
        <v>8</v>
      </c>
      <c r="F31" s="2">
        <f t="shared" si="2"/>
        <v>2.8571428571428572</v>
      </c>
    </row>
    <row r="32" spans="1:6" ht="18.75" customHeight="1" x14ac:dyDescent="0.25">
      <c r="A32" s="19" t="s">
        <v>24</v>
      </c>
      <c r="B32" s="19">
        <v>5</v>
      </c>
      <c r="C32" s="19">
        <v>41</v>
      </c>
      <c r="D32" s="19">
        <v>35</v>
      </c>
      <c r="E32" s="19">
        <v>81</v>
      </c>
      <c r="F32" s="2">
        <f t="shared" si="2"/>
        <v>28.928571428571427</v>
      </c>
    </row>
    <row r="33" spans="1:6" ht="18.75" customHeight="1" x14ac:dyDescent="0.25">
      <c r="A33" s="19" t="s">
        <v>25</v>
      </c>
      <c r="B33" s="19">
        <v>1</v>
      </c>
      <c r="C33" s="19">
        <v>6</v>
      </c>
      <c r="D33" s="19">
        <v>4</v>
      </c>
      <c r="E33" s="19">
        <v>11</v>
      </c>
      <c r="F33" s="2">
        <f t="shared" si="2"/>
        <v>3.9285714285714284</v>
      </c>
    </row>
    <row r="34" spans="1:6" ht="18.75" customHeight="1" x14ac:dyDescent="0.25">
      <c r="A34" s="19" t="s">
        <v>26</v>
      </c>
      <c r="B34" s="19"/>
      <c r="C34" s="19">
        <v>4</v>
      </c>
      <c r="D34" s="19"/>
      <c r="E34" s="19">
        <v>4</v>
      </c>
      <c r="F34" s="2">
        <f t="shared" si="2"/>
        <v>1.4285714285714286</v>
      </c>
    </row>
    <row r="35" spans="1:6" ht="18.75" customHeight="1" x14ac:dyDescent="0.25">
      <c r="A35" s="19" t="s">
        <v>27</v>
      </c>
      <c r="B35" s="22"/>
      <c r="C35" s="19">
        <v>9</v>
      </c>
      <c r="D35" s="19">
        <v>21</v>
      </c>
      <c r="E35" s="19">
        <v>30</v>
      </c>
      <c r="F35" s="2">
        <f t="shared" si="2"/>
        <v>10.714285714285714</v>
      </c>
    </row>
    <row r="36" spans="1:6" ht="18.75" customHeight="1" x14ac:dyDescent="0.25">
      <c r="A36" s="19" t="s">
        <v>28</v>
      </c>
      <c r="B36" s="22">
        <v>1</v>
      </c>
      <c r="C36" s="19">
        <v>1</v>
      </c>
      <c r="D36" s="19">
        <v>17</v>
      </c>
      <c r="E36" s="19">
        <v>19</v>
      </c>
      <c r="F36" s="2">
        <f t="shared" si="2"/>
        <v>6.7857142857142856</v>
      </c>
    </row>
    <row r="37" spans="1:6" ht="18.75" customHeight="1" x14ac:dyDescent="0.25">
      <c r="A37" s="19" t="s">
        <v>29</v>
      </c>
      <c r="B37" s="19">
        <v>3</v>
      </c>
      <c r="C37" s="19">
        <v>116</v>
      </c>
      <c r="D37" s="22"/>
      <c r="E37" s="19">
        <f>SUM(B37:D37)</f>
        <v>119</v>
      </c>
      <c r="F37" s="2">
        <f t="shared" si="2"/>
        <v>42.5</v>
      </c>
    </row>
    <row r="38" spans="1:6" ht="18.75" customHeight="1" x14ac:dyDescent="0.25">
      <c r="A38" s="9" t="s">
        <v>9</v>
      </c>
      <c r="B38" s="9">
        <f>SUM(B29:B37)</f>
        <v>11</v>
      </c>
      <c r="C38" s="9">
        <f>SUM(C29:C37)</f>
        <v>187</v>
      </c>
      <c r="D38" s="9">
        <f>SUM(D29:D37)</f>
        <v>82</v>
      </c>
      <c r="E38" s="9">
        <f>SUM(E29:E37)</f>
        <v>280</v>
      </c>
      <c r="F38" s="10">
        <f t="shared" si="2"/>
        <v>100</v>
      </c>
    </row>
    <row r="39" spans="1:6" ht="18.75" customHeight="1" x14ac:dyDescent="0.25">
      <c r="F39" s="6"/>
    </row>
    <row r="40" spans="1:6" ht="18.75" customHeight="1" x14ac:dyDescent="0.25">
      <c r="A40" s="52" t="s">
        <v>41</v>
      </c>
      <c r="B40" s="52"/>
      <c r="C40" s="52"/>
      <c r="D40" s="52"/>
      <c r="E40" s="52"/>
      <c r="F40" s="6"/>
    </row>
    <row r="41" spans="1:6" ht="30.75" customHeight="1" x14ac:dyDescent="0.25">
      <c r="A41" s="18" t="s">
        <v>30</v>
      </c>
      <c r="B41" s="18" t="s">
        <v>12</v>
      </c>
      <c r="C41" s="18" t="s">
        <v>13</v>
      </c>
      <c r="D41" s="18" t="s">
        <v>36</v>
      </c>
      <c r="E41" s="18" t="s">
        <v>9</v>
      </c>
      <c r="F41" s="18" t="s">
        <v>11</v>
      </c>
    </row>
    <row r="42" spans="1:6" ht="18.75" customHeight="1" x14ac:dyDescent="0.25">
      <c r="A42" s="19" t="s">
        <v>31</v>
      </c>
      <c r="B42" s="22"/>
      <c r="C42" s="19">
        <v>4</v>
      </c>
      <c r="D42" s="19">
        <v>7</v>
      </c>
      <c r="E42" s="19">
        <v>11</v>
      </c>
      <c r="F42" s="2">
        <f>E42*100/280</f>
        <v>3.9285714285714284</v>
      </c>
    </row>
    <row r="43" spans="1:6" ht="22.5" customHeight="1" x14ac:dyDescent="0.25">
      <c r="A43" s="19" t="s">
        <v>32</v>
      </c>
      <c r="B43" s="19">
        <v>9</v>
      </c>
      <c r="C43" s="19">
        <v>145</v>
      </c>
      <c r="D43" s="19">
        <v>24</v>
      </c>
      <c r="E43" s="19">
        <f>SUM(B43:D43)</f>
        <v>178</v>
      </c>
      <c r="F43" s="2">
        <f t="shared" ref="F43:F48" si="3">E43*100/280</f>
        <v>63.571428571428569</v>
      </c>
    </row>
    <row r="44" spans="1:6" ht="18.75" customHeight="1" x14ac:dyDescent="0.25">
      <c r="A44" s="19" t="s">
        <v>33</v>
      </c>
      <c r="B44" s="22">
        <v>2</v>
      </c>
      <c r="C44" s="19">
        <v>7</v>
      </c>
      <c r="D44" s="19">
        <v>21</v>
      </c>
      <c r="E44" s="19">
        <v>30</v>
      </c>
      <c r="F44" s="2">
        <f t="shared" si="3"/>
        <v>10.714285714285714</v>
      </c>
    </row>
    <row r="45" spans="1:6" ht="18.75" customHeight="1" x14ac:dyDescent="0.25">
      <c r="A45" s="19" t="s">
        <v>26</v>
      </c>
      <c r="B45" s="22"/>
      <c r="C45" s="19">
        <v>4</v>
      </c>
      <c r="D45" s="19"/>
      <c r="E45" s="19">
        <v>4</v>
      </c>
      <c r="F45" s="2"/>
    </row>
    <row r="46" spans="1:6" ht="33" customHeight="1" x14ac:dyDescent="0.25">
      <c r="A46" s="19" t="s">
        <v>34</v>
      </c>
      <c r="B46" s="22"/>
      <c r="C46" s="19">
        <v>19</v>
      </c>
      <c r="D46" s="19">
        <v>26</v>
      </c>
      <c r="E46" s="19">
        <v>45</v>
      </c>
      <c r="F46" s="2">
        <f t="shared" si="3"/>
        <v>16.071428571428573</v>
      </c>
    </row>
    <row r="47" spans="1:6" ht="18.75" customHeight="1" x14ac:dyDescent="0.25">
      <c r="A47" s="19" t="s">
        <v>35</v>
      </c>
      <c r="B47" s="22"/>
      <c r="C47" s="19">
        <v>8</v>
      </c>
      <c r="D47" s="19">
        <v>4</v>
      </c>
      <c r="E47" s="19">
        <v>12</v>
      </c>
      <c r="F47" s="2">
        <f t="shared" si="3"/>
        <v>4.2857142857142856</v>
      </c>
    </row>
    <row r="48" spans="1:6" ht="18.75" customHeight="1" x14ac:dyDescent="0.25">
      <c r="A48" s="9" t="s">
        <v>9</v>
      </c>
      <c r="B48" s="9">
        <f>SUM(B42:B47)</f>
        <v>11</v>
      </c>
      <c r="C48" s="9">
        <f>SUM(C42:C47)</f>
        <v>187</v>
      </c>
      <c r="D48" s="9">
        <f>SUM(D42:D47)</f>
        <v>82</v>
      </c>
      <c r="E48" s="9">
        <f>SUM(E42:E47)</f>
        <v>280</v>
      </c>
      <c r="F48" s="10">
        <f t="shared" si="3"/>
        <v>100</v>
      </c>
    </row>
    <row r="49" spans="6:6" ht="12" customHeight="1" x14ac:dyDescent="0.25">
      <c r="F49" s="6"/>
    </row>
  </sheetData>
  <mergeCells count="8">
    <mergeCell ref="A27:E27"/>
    <mergeCell ref="A40:E40"/>
    <mergeCell ref="C1:E1"/>
    <mergeCell ref="G1:I1"/>
    <mergeCell ref="A3:G3"/>
    <mergeCell ref="A14:E14"/>
    <mergeCell ref="A7:E7"/>
    <mergeCell ref="A5:G5"/>
  </mergeCells>
  <pageMargins left="0.31496062992125984" right="0.31496062992125984" top="0.59055118110236227" bottom="0.59055118110236227" header="0.31496062992125984" footer="0.31496062992125984"/>
  <pageSetup paperSize="9" scale="75" orientation="portrait" horizontalDpi="4294967294" verticalDpi="4294967294" r:id="rId1"/>
  <headerFooter>
    <oddFooter>&amp;LPág. &amp;P de &amp;N&amp;R&amp;D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0C5B-D9AD-4979-850F-A0BEF599CA82}">
  <dimension ref="A1:O14"/>
  <sheetViews>
    <sheetView tabSelected="1" workbookViewId="0">
      <selection activeCell="V8" sqref="V8"/>
    </sheetView>
  </sheetViews>
  <sheetFormatPr defaultRowHeight="15" x14ac:dyDescent="0.25"/>
  <cols>
    <col min="1" max="1" width="4" style="4" customWidth="1"/>
    <col min="2" max="2" width="9.5703125" style="4" customWidth="1"/>
    <col min="3" max="3" width="10.5703125" style="4" customWidth="1"/>
    <col min="4" max="4" width="5.5703125" style="4" customWidth="1"/>
    <col min="5" max="5" width="10.5703125" style="4" customWidth="1"/>
    <col min="6" max="6" width="14.42578125" style="4" customWidth="1"/>
    <col min="7" max="7" width="26.28515625" style="4" customWidth="1"/>
    <col min="8" max="8" width="23.42578125" style="4" customWidth="1"/>
    <col min="9" max="9" width="12.42578125" style="4" customWidth="1"/>
    <col min="10" max="10" width="14.85546875" style="4" customWidth="1"/>
    <col min="11" max="11" width="17.85546875" style="4" customWidth="1"/>
    <col min="12" max="12" width="9.85546875" style="4" customWidth="1"/>
    <col min="13" max="13" width="9.28515625" style="4" customWidth="1"/>
    <col min="14" max="14" width="17" style="4" customWidth="1"/>
    <col min="15" max="15" width="16.28515625" style="4" customWidth="1"/>
    <col min="16" max="16384" width="9.140625" style="4"/>
  </cols>
  <sheetData>
    <row r="1" spans="1:15" ht="36" customHeight="1" x14ac:dyDescent="0.25">
      <c r="D1" s="54" t="s">
        <v>128</v>
      </c>
      <c r="E1" s="54"/>
      <c r="F1" s="54"/>
      <c r="G1" s="54"/>
      <c r="H1" s="54"/>
      <c r="I1" s="54"/>
      <c r="J1" s="54"/>
      <c r="K1" s="27"/>
      <c r="L1" s="54" t="s">
        <v>47</v>
      </c>
      <c r="M1" s="54"/>
      <c r="N1" s="54"/>
      <c r="O1" s="27"/>
    </row>
    <row r="2" spans="1:15" ht="10.5" customHeight="1" x14ac:dyDescent="0.25">
      <c r="C2" s="26"/>
      <c r="D2" s="26"/>
      <c r="E2" s="26"/>
      <c r="G2" s="26"/>
      <c r="H2" s="26"/>
      <c r="I2" s="26"/>
      <c r="J2" s="26"/>
      <c r="K2" s="29"/>
      <c r="L2" s="29"/>
    </row>
    <row r="3" spans="1:15" ht="43.5" customHeight="1" x14ac:dyDescent="0.25">
      <c r="A3" s="30" t="s">
        <v>127</v>
      </c>
      <c r="B3" s="30" t="s">
        <v>49</v>
      </c>
      <c r="C3" s="30" t="s">
        <v>50</v>
      </c>
      <c r="D3" s="30" t="s">
        <v>51</v>
      </c>
      <c r="E3" s="30" t="s">
        <v>52</v>
      </c>
      <c r="F3" s="30" t="s">
        <v>53</v>
      </c>
      <c r="G3" s="30" t="s">
        <v>54</v>
      </c>
      <c r="H3" s="30" t="s">
        <v>55</v>
      </c>
      <c r="I3" s="30" t="s">
        <v>56</v>
      </c>
      <c r="J3" s="30" t="s">
        <v>57</v>
      </c>
      <c r="K3" s="30" t="s">
        <v>58</v>
      </c>
      <c r="L3" s="30" t="s">
        <v>59</v>
      </c>
      <c r="M3" s="30" t="s">
        <v>60</v>
      </c>
      <c r="N3" s="30" t="s">
        <v>61</v>
      </c>
    </row>
    <row r="4" spans="1:15" ht="82.5" customHeight="1" x14ac:dyDescent="0.25">
      <c r="A4" s="31">
        <v>1</v>
      </c>
      <c r="B4" s="31" t="s">
        <v>17</v>
      </c>
      <c r="C4" s="31" t="s">
        <v>0</v>
      </c>
      <c r="D4" s="31" t="s">
        <v>93</v>
      </c>
      <c r="E4" s="31" t="s">
        <v>94</v>
      </c>
      <c r="F4" s="31" t="s">
        <v>95</v>
      </c>
      <c r="G4" s="31" t="s">
        <v>96</v>
      </c>
      <c r="H4" s="31" t="s">
        <v>97</v>
      </c>
      <c r="I4" s="31" t="s">
        <v>98</v>
      </c>
      <c r="J4" s="31" t="s">
        <v>24</v>
      </c>
      <c r="K4" s="31" t="s">
        <v>32</v>
      </c>
      <c r="L4" s="31" t="s">
        <v>99</v>
      </c>
      <c r="M4" s="31" t="s">
        <v>69</v>
      </c>
      <c r="N4" s="32">
        <v>5500000</v>
      </c>
    </row>
    <row r="5" spans="1:15" ht="90" x14ac:dyDescent="0.25">
      <c r="A5" s="31">
        <v>2</v>
      </c>
      <c r="B5" s="31" t="s">
        <v>14</v>
      </c>
      <c r="C5" s="31" t="s">
        <v>0</v>
      </c>
      <c r="D5" s="31" t="s">
        <v>113</v>
      </c>
      <c r="E5" s="31" t="s">
        <v>114</v>
      </c>
      <c r="F5" s="31" t="s">
        <v>115</v>
      </c>
      <c r="G5" s="31" t="s">
        <v>116</v>
      </c>
      <c r="H5" s="31" t="s">
        <v>117</v>
      </c>
      <c r="I5" s="31" t="s">
        <v>118</v>
      </c>
      <c r="J5" s="31" t="s">
        <v>24</v>
      </c>
      <c r="K5" s="31" t="s">
        <v>32</v>
      </c>
      <c r="L5" s="31" t="s">
        <v>68</v>
      </c>
      <c r="M5" s="31" t="s">
        <v>69</v>
      </c>
      <c r="N5" s="32">
        <v>317411.77</v>
      </c>
    </row>
    <row r="6" spans="1:15" ht="30" x14ac:dyDescent="0.25">
      <c r="A6" s="31">
        <v>3</v>
      </c>
      <c r="B6" s="31" t="s">
        <v>17</v>
      </c>
      <c r="C6" s="31" t="s">
        <v>1</v>
      </c>
      <c r="D6" s="31" t="s">
        <v>107</v>
      </c>
      <c r="E6" s="31" t="s">
        <v>108</v>
      </c>
      <c r="F6" s="31" t="s">
        <v>109</v>
      </c>
      <c r="G6" s="31" t="s">
        <v>110</v>
      </c>
      <c r="H6" s="31" t="s">
        <v>111</v>
      </c>
      <c r="I6" s="31" t="s">
        <v>112</v>
      </c>
      <c r="J6" s="31" t="s">
        <v>24</v>
      </c>
      <c r="K6" s="31" t="s">
        <v>32</v>
      </c>
      <c r="L6" s="31" t="s">
        <v>106</v>
      </c>
      <c r="M6" s="31" t="s">
        <v>69</v>
      </c>
      <c r="N6" s="32">
        <v>2777777</v>
      </c>
    </row>
    <row r="7" spans="1:15" ht="45" x14ac:dyDescent="0.25">
      <c r="A7" s="31">
        <v>4</v>
      </c>
      <c r="B7" s="31" t="s">
        <v>14</v>
      </c>
      <c r="C7" s="31" t="s">
        <v>2</v>
      </c>
      <c r="D7" s="31" t="s">
        <v>62</v>
      </c>
      <c r="E7" s="31" t="s">
        <v>63</v>
      </c>
      <c r="F7" s="31" t="s">
        <v>64</v>
      </c>
      <c r="G7" s="31" t="s">
        <v>65</v>
      </c>
      <c r="H7" s="31" t="s">
        <v>66</v>
      </c>
      <c r="I7" s="31" t="s">
        <v>67</v>
      </c>
      <c r="J7" s="31" t="s">
        <v>29</v>
      </c>
      <c r="K7" s="31" t="s">
        <v>32</v>
      </c>
      <c r="L7" s="31" t="s">
        <v>68</v>
      </c>
      <c r="M7" s="31" t="s">
        <v>69</v>
      </c>
      <c r="N7" s="32">
        <v>467235</v>
      </c>
    </row>
    <row r="8" spans="1:15" ht="60" x14ac:dyDescent="0.25">
      <c r="A8" s="31">
        <v>5</v>
      </c>
      <c r="B8" s="31" t="s">
        <v>14</v>
      </c>
      <c r="C8" s="31" t="s">
        <v>2</v>
      </c>
      <c r="D8" s="31" t="s">
        <v>119</v>
      </c>
      <c r="E8" s="31" t="s">
        <v>114</v>
      </c>
      <c r="F8" s="31" t="s">
        <v>120</v>
      </c>
      <c r="G8" s="31" t="s">
        <v>121</v>
      </c>
      <c r="H8" s="31" t="s">
        <v>122</v>
      </c>
      <c r="I8" s="31" t="s">
        <v>67</v>
      </c>
      <c r="J8" s="31" t="s">
        <v>24</v>
      </c>
      <c r="K8" s="31" t="s">
        <v>32</v>
      </c>
      <c r="L8" s="31" t="s">
        <v>68</v>
      </c>
      <c r="M8" s="31" t="s">
        <v>69</v>
      </c>
      <c r="N8" s="32">
        <v>257502.56</v>
      </c>
    </row>
    <row r="9" spans="1:15" ht="112.5" customHeight="1" x14ac:dyDescent="0.25">
      <c r="A9" s="31">
        <v>6</v>
      </c>
      <c r="B9" s="31" t="s">
        <v>14</v>
      </c>
      <c r="C9" s="31" t="s">
        <v>3</v>
      </c>
      <c r="D9" s="31" t="s">
        <v>82</v>
      </c>
      <c r="E9" s="31" t="s">
        <v>71</v>
      </c>
      <c r="F9" s="31" t="s">
        <v>83</v>
      </c>
      <c r="G9" s="31" t="s">
        <v>84</v>
      </c>
      <c r="H9" s="31" t="s">
        <v>85</v>
      </c>
      <c r="I9" s="31" t="s">
        <v>86</v>
      </c>
      <c r="J9" s="31" t="s">
        <v>25</v>
      </c>
      <c r="K9" s="31" t="s">
        <v>32</v>
      </c>
      <c r="L9" s="31" t="s">
        <v>68</v>
      </c>
      <c r="M9" s="31" t="s">
        <v>69</v>
      </c>
      <c r="N9" s="32">
        <v>2432628</v>
      </c>
    </row>
    <row r="10" spans="1:15" ht="45" x14ac:dyDescent="0.25">
      <c r="A10" s="31">
        <v>7</v>
      </c>
      <c r="B10" s="31" t="s">
        <v>14</v>
      </c>
      <c r="C10" s="31" t="s">
        <v>3</v>
      </c>
      <c r="D10" s="31" t="s">
        <v>70</v>
      </c>
      <c r="E10" s="31" t="s">
        <v>114</v>
      </c>
      <c r="F10" s="31" t="s">
        <v>123</v>
      </c>
      <c r="G10" s="31" t="s">
        <v>124</v>
      </c>
      <c r="H10" s="31" t="s">
        <v>125</v>
      </c>
      <c r="I10" s="31" t="s">
        <v>126</v>
      </c>
      <c r="J10" s="31" t="s">
        <v>21</v>
      </c>
      <c r="K10" s="31" t="s">
        <v>33</v>
      </c>
      <c r="L10" s="31" t="s">
        <v>68</v>
      </c>
      <c r="M10" s="31" t="s">
        <v>69</v>
      </c>
      <c r="N10" s="32">
        <v>333788.07</v>
      </c>
    </row>
    <row r="11" spans="1:15" ht="45" x14ac:dyDescent="0.25">
      <c r="A11" s="31">
        <v>8</v>
      </c>
      <c r="B11" s="31" t="s">
        <v>14</v>
      </c>
      <c r="C11" s="31" t="s">
        <v>4</v>
      </c>
      <c r="D11" s="31" t="s">
        <v>70</v>
      </c>
      <c r="E11" s="31" t="s">
        <v>71</v>
      </c>
      <c r="F11" s="31" t="s">
        <v>72</v>
      </c>
      <c r="G11" s="31" t="s">
        <v>73</v>
      </c>
      <c r="H11" s="31" t="s">
        <v>74</v>
      </c>
      <c r="I11" s="31" t="s">
        <v>75</v>
      </c>
      <c r="J11" s="31" t="s">
        <v>29</v>
      </c>
      <c r="K11" s="31" t="s">
        <v>32</v>
      </c>
      <c r="L11" s="31" t="s">
        <v>76</v>
      </c>
      <c r="M11" s="31" t="s">
        <v>69</v>
      </c>
      <c r="N11" s="32">
        <v>296721</v>
      </c>
    </row>
    <row r="12" spans="1:15" ht="30" x14ac:dyDescent="0.25">
      <c r="A12" s="31">
        <v>9</v>
      </c>
      <c r="B12" s="31" t="s">
        <v>14</v>
      </c>
      <c r="C12" s="31" t="s">
        <v>6</v>
      </c>
      <c r="D12" s="31" t="s">
        <v>77</v>
      </c>
      <c r="E12" s="31" t="s">
        <v>63</v>
      </c>
      <c r="F12" s="31" t="s">
        <v>78</v>
      </c>
      <c r="G12" s="31" t="s">
        <v>79</v>
      </c>
      <c r="H12" s="31" t="s">
        <v>80</v>
      </c>
      <c r="I12" s="31" t="s">
        <v>81</v>
      </c>
      <c r="J12" s="31" t="s">
        <v>29</v>
      </c>
      <c r="K12" s="31" t="s">
        <v>32</v>
      </c>
      <c r="L12" s="31" t="s">
        <v>76</v>
      </c>
      <c r="M12" s="31" t="s">
        <v>69</v>
      </c>
      <c r="N12" s="32">
        <v>403380</v>
      </c>
    </row>
    <row r="13" spans="1:15" ht="30" x14ac:dyDescent="0.25">
      <c r="A13" s="31">
        <v>10</v>
      </c>
      <c r="B13" s="31" t="s">
        <v>14</v>
      </c>
      <c r="C13" s="31" t="s">
        <v>7</v>
      </c>
      <c r="D13" s="31" t="s">
        <v>87</v>
      </c>
      <c r="E13" s="31" t="s">
        <v>71</v>
      </c>
      <c r="F13" s="31" t="s">
        <v>88</v>
      </c>
      <c r="G13" s="31" t="s">
        <v>89</v>
      </c>
      <c r="H13" s="31" t="s">
        <v>90</v>
      </c>
      <c r="I13" s="31" t="s">
        <v>91</v>
      </c>
      <c r="J13" s="31" t="s">
        <v>28</v>
      </c>
      <c r="K13" s="31" t="s">
        <v>33</v>
      </c>
      <c r="L13" s="31" t="s">
        <v>92</v>
      </c>
      <c r="M13" s="31" t="s">
        <v>69</v>
      </c>
      <c r="N13" s="32">
        <v>2058900</v>
      </c>
    </row>
    <row r="14" spans="1:15" ht="60" x14ac:dyDescent="0.25">
      <c r="A14" s="31">
        <v>11</v>
      </c>
      <c r="B14" s="31" t="s">
        <v>14</v>
      </c>
      <c r="C14" s="31" t="s">
        <v>7</v>
      </c>
      <c r="D14" s="31" t="s">
        <v>100</v>
      </c>
      <c r="E14" s="31" t="s">
        <v>101</v>
      </c>
      <c r="F14" s="31" t="s">
        <v>102</v>
      </c>
      <c r="G14" s="31" t="s">
        <v>103</v>
      </c>
      <c r="H14" s="31" t="s">
        <v>104</v>
      </c>
      <c r="I14" s="31" t="s">
        <v>105</v>
      </c>
      <c r="J14" s="31" t="s">
        <v>24</v>
      </c>
      <c r="K14" s="31" t="s">
        <v>32</v>
      </c>
      <c r="L14" s="31" t="s">
        <v>106</v>
      </c>
      <c r="M14" s="31" t="s">
        <v>69</v>
      </c>
      <c r="N14" s="32">
        <v>1410848.05</v>
      </c>
      <c r="O14"/>
    </row>
  </sheetData>
  <sortState xmlns:xlrd2="http://schemas.microsoft.com/office/spreadsheetml/2017/richdata2" ref="B4:N14">
    <sortCondition ref="C4:C14"/>
    <sortCondition ref="E4:E14"/>
  </sortState>
  <mergeCells count="2">
    <mergeCell ref="D1:J1"/>
    <mergeCell ref="L1:N1"/>
  </mergeCells>
  <pageMargins left="0.31496062992125984" right="0.31496062992125984" top="0.39370078740157483" bottom="0.39370078740157483" header="0.31496062992125984" footer="0.31496062992125984"/>
  <pageSetup paperSize="9" scale="72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Tabelas Gerais</vt:lpstr>
      <vt:lpstr>OP 2024-2025</vt:lpstr>
      <vt:lpstr>Gestão 2025-2028 - 280 emp</vt:lpstr>
      <vt:lpstr>Lista concluídos</vt:lpstr>
      <vt:lpstr>'Gestão 2025-2028 - 280 emp'!Titulos_de_impressao</vt:lpstr>
      <vt:lpstr>'Tabelas Gerais'!Titulos_de_impressao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pr071862</dc:creator>
  <cp:lastModifiedBy>MARIANA GOMES MENDES PR128290</cp:lastModifiedBy>
  <cp:lastPrinted>2025-09-09T12:09:01Z</cp:lastPrinted>
  <dcterms:created xsi:type="dcterms:W3CDTF">2017-10-17T14:07:45Z</dcterms:created>
  <dcterms:modified xsi:type="dcterms:W3CDTF">2025-09-09T12:34:06Z</dcterms:modified>
</cp:coreProperties>
</file>