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pr128290\Desktop\pr128290\Desktop\art. 10 LDO\2025\"/>
    </mc:Choice>
  </mc:AlternateContent>
  <xr:revisionPtr revIDLastSave="0" documentId="8_{68A34456-3CBA-4FFE-BB3E-4D37B717203E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Tabelas Gerais" sheetId="43" r:id="rId1"/>
    <sheet name="Tabelas Gerais (2)" sheetId="61" r:id="rId2"/>
    <sheet name="OP 2024-2025" sheetId="58" r:id="rId3"/>
    <sheet name="Gestão 2025-2028 - 280 emp" sheetId="59" r:id="rId4"/>
    <sheet name="Lista 10 concluídos" sheetId="60" r:id="rId5"/>
  </sheets>
  <definedNames>
    <definedName name="_xlnm.Print_Titles" localSheetId="3">'Gestão 2025-2028 - 280 emp'!$1:$1</definedName>
    <definedName name="_xlnm.Print_Titles" localSheetId="0">'Tabelas Gerais'!$1:$1</definedName>
    <definedName name="_xlnm.Print_Titles" localSheetId="1">'Tabelas Gerais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59" l="1"/>
  <c r="F34" i="59"/>
  <c r="E37" i="59"/>
  <c r="E38" i="59" s="1"/>
  <c r="F38" i="59" s="1"/>
  <c r="E47" i="61"/>
  <c r="E48" i="61"/>
  <c r="E22" i="61"/>
  <c r="E18" i="61"/>
  <c r="E23" i="61" s="1"/>
  <c r="F18" i="61"/>
  <c r="D48" i="61"/>
  <c r="D68" i="61"/>
  <c r="D36" i="61"/>
  <c r="D23" i="61"/>
  <c r="C48" i="61"/>
  <c r="F47" i="61"/>
  <c r="F46" i="61"/>
  <c r="F45" i="61"/>
  <c r="F44" i="61"/>
  <c r="F43" i="61"/>
  <c r="F42" i="61"/>
  <c r="F41" i="61"/>
  <c r="F40" i="61"/>
  <c r="C68" i="61"/>
  <c r="F66" i="61"/>
  <c r="F65" i="61"/>
  <c r="F64" i="61"/>
  <c r="F63" i="61"/>
  <c r="F62" i="61"/>
  <c r="F61" i="61"/>
  <c r="F59" i="61"/>
  <c r="F58" i="61"/>
  <c r="F57" i="61"/>
  <c r="F56" i="61"/>
  <c r="F55" i="61"/>
  <c r="E54" i="61"/>
  <c r="E68" i="61" s="1"/>
  <c r="E36" i="61"/>
  <c r="C36" i="61"/>
  <c r="F35" i="61"/>
  <c r="F34" i="61"/>
  <c r="F33" i="61"/>
  <c r="F32" i="61"/>
  <c r="F31" i="61"/>
  <c r="F30" i="61"/>
  <c r="F29" i="61"/>
  <c r="F28" i="61"/>
  <c r="F27" i="61"/>
  <c r="C23" i="61"/>
  <c r="F22" i="61"/>
  <c r="F21" i="61"/>
  <c r="F20" i="61"/>
  <c r="F19" i="61"/>
  <c r="F17" i="61"/>
  <c r="F16" i="61"/>
  <c r="F15" i="61"/>
  <c r="F14" i="61"/>
  <c r="F13" i="61"/>
  <c r="F12" i="61"/>
  <c r="D8" i="61"/>
  <c r="C8" i="61"/>
  <c r="E7" i="61"/>
  <c r="F7" i="61" s="1"/>
  <c r="E6" i="61"/>
  <c r="F6" i="61" s="1"/>
  <c r="E5" i="61"/>
  <c r="F5" i="61" s="1"/>
  <c r="E82" i="59"/>
  <c r="F82" i="59" s="1"/>
  <c r="E83" i="59"/>
  <c r="F83" i="59" s="1"/>
  <c r="E84" i="59"/>
  <c r="F84" i="59" s="1"/>
  <c r="E85" i="59"/>
  <c r="F85" i="59" s="1"/>
  <c r="E86" i="59"/>
  <c r="F86" i="59" s="1"/>
  <c r="E87" i="59"/>
  <c r="F87" i="59" s="1"/>
  <c r="E88" i="59"/>
  <c r="F88" i="59" s="1"/>
  <c r="E89" i="59"/>
  <c r="F89" i="59" s="1"/>
  <c r="E90" i="59"/>
  <c r="F90" i="59" s="1"/>
  <c r="E91" i="59"/>
  <c r="F91" i="59" s="1"/>
  <c r="E92" i="59"/>
  <c r="F92" i="59" s="1"/>
  <c r="E93" i="59"/>
  <c r="F93" i="59" s="1"/>
  <c r="E94" i="59"/>
  <c r="F94" i="59" s="1"/>
  <c r="E53" i="59"/>
  <c r="F53" i="59" s="1"/>
  <c r="E54" i="59"/>
  <c r="F54" i="59" s="1"/>
  <c r="E55" i="59"/>
  <c r="F55" i="59" s="1"/>
  <c r="E56" i="59"/>
  <c r="F56" i="59" s="1"/>
  <c r="E57" i="59"/>
  <c r="F57" i="59" s="1"/>
  <c r="E58" i="59"/>
  <c r="F58" i="59" s="1"/>
  <c r="E59" i="59"/>
  <c r="F59" i="59" s="1"/>
  <c r="E60" i="59"/>
  <c r="F60" i="59" s="1"/>
  <c r="E61" i="59"/>
  <c r="F61" i="59" s="1"/>
  <c r="E62" i="59"/>
  <c r="F62" i="59" s="1"/>
  <c r="D10" i="59"/>
  <c r="E10" i="59" s="1"/>
  <c r="D11" i="59"/>
  <c r="E11" i="59" s="1"/>
  <c r="D9" i="59"/>
  <c r="E9" i="59" s="1"/>
  <c r="D72" i="43"/>
  <c r="D73" i="43"/>
  <c r="D74" i="43"/>
  <c r="D75" i="43"/>
  <c r="D76" i="43"/>
  <c r="D77" i="43"/>
  <c r="D78" i="43"/>
  <c r="D79" i="43"/>
  <c r="D80" i="43"/>
  <c r="D81" i="43"/>
  <c r="D82" i="43"/>
  <c r="D83" i="43"/>
  <c r="D84" i="43"/>
  <c r="D85" i="43"/>
  <c r="D86" i="43"/>
  <c r="D87" i="43"/>
  <c r="D88" i="43"/>
  <c r="D89" i="43"/>
  <c r="D90" i="43"/>
  <c r="D91" i="43"/>
  <c r="D92" i="43"/>
  <c r="D93" i="43"/>
  <c r="D94" i="43"/>
  <c r="D95" i="43"/>
  <c r="D96" i="43"/>
  <c r="D97" i="43"/>
  <c r="D98" i="43"/>
  <c r="D99" i="43"/>
  <c r="D100" i="43"/>
  <c r="D101" i="43"/>
  <c r="D102" i="43"/>
  <c r="D71" i="43"/>
  <c r="C95" i="59"/>
  <c r="D95" i="59"/>
  <c r="B63" i="59"/>
  <c r="C63" i="59"/>
  <c r="D63" i="59"/>
  <c r="F47" i="59"/>
  <c r="F46" i="59"/>
  <c r="F44" i="59"/>
  <c r="F43" i="59"/>
  <c r="F42" i="59"/>
  <c r="B48" i="59"/>
  <c r="C48" i="59"/>
  <c r="D48" i="59"/>
  <c r="E48" i="59"/>
  <c r="F48" i="59" s="1"/>
  <c r="B38" i="59"/>
  <c r="C38" i="59"/>
  <c r="D38" i="59"/>
  <c r="B78" i="59"/>
  <c r="C78" i="59"/>
  <c r="D78" i="59"/>
  <c r="E78" i="59"/>
  <c r="F78" i="59" s="1"/>
  <c r="F68" i="59"/>
  <c r="F69" i="59"/>
  <c r="F70" i="59"/>
  <c r="F71" i="59"/>
  <c r="F72" i="59"/>
  <c r="F73" i="59"/>
  <c r="F74" i="59"/>
  <c r="F75" i="59"/>
  <c r="F76" i="59"/>
  <c r="F77" i="59"/>
  <c r="F67" i="59"/>
  <c r="F36" i="59"/>
  <c r="F35" i="59"/>
  <c r="F33" i="59"/>
  <c r="F32" i="59"/>
  <c r="F31" i="59"/>
  <c r="F30" i="59"/>
  <c r="F29" i="59"/>
  <c r="F17" i="59"/>
  <c r="F18" i="59"/>
  <c r="F19" i="59"/>
  <c r="F20" i="59"/>
  <c r="F21" i="59"/>
  <c r="F22" i="59"/>
  <c r="F23" i="59"/>
  <c r="F24" i="59"/>
  <c r="F16" i="59"/>
  <c r="B25" i="59"/>
  <c r="C25" i="59"/>
  <c r="D25" i="59"/>
  <c r="E25" i="59"/>
  <c r="F25" i="59" s="1"/>
  <c r="B12" i="59"/>
  <c r="C12" i="59"/>
  <c r="G27" i="43"/>
  <c r="G28" i="43"/>
  <c r="G29" i="43"/>
  <c r="G30" i="43"/>
  <c r="G31" i="43"/>
  <c r="G32" i="43"/>
  <c r="G33" i="43"/>
  <c r="G34" i="43"/>
  <c r="G35" i="43"/>
  <c r="C36" i="43"/>
  <c r="D36" i="43"/>
  <c r="E36" i="43"/>
  <c r="F36" i="43"/>
  <c r="C6" i="58"/>
  <c r="C7" i="58"/>
  <c r="C8" i="58"/>
  <c r="C9" i="58"/>
  <c r="C10" i="58"/>
  <c r="C11" i="58"/>
  <c r="C12" i="58"/>
  <c r="C13" i="58"/>
  <c r="C5" i="58"/>
  <c r="B14" i="58"/>
  <c r="C14" i="58" s="1"/>
  <c r="D28" i="58"/>
  <c r="D29" i="58" s="1"/>
  <c r="B28" i="58"/>
  <c r="B29" i="58" s="1"/>
  <c r="C28" i="58"/>
  <c r="C29" i="58" s="1"/>
  <c r="F37" i="59" l="1"/>
  <c r="F23" i="61"/>
  <c r="F68" i="61"/>
  <c r="F54" i="61"/>
  <c r="F36" i="61"/>
  <c r="E8" i="61"/>
  <c r="F8" i="61" s="1"/>
  <c r="F48" i="61"/>
  <c r="E95" i="59"/>
  <c r="F95" i="59" s="1"/>
  <c r="D12" i="59"/>
  <c r="E12" i="59" s="1"/>
  <c r="E63" i="59"/>
  <c r="F63" i="59" s="1"/>
  <c r="C103" i="43"/>
  <c r="D103" i="43" s="1"/>
  <c r="C67" i="43"/>
  <c r="D67" i="43"/>
  <c r="E67" i="43"/>
  <c r="G54" i="43"/>
  <c r="G55" i="43"/>
  <c r="G56" i="43"/>
  <c r="G57" i="43"/>
  <c r="G58" i="43"/>
  <c r="G59" i="43"/>
  <c r="G60" i="43"/>
  <c r="G61" i="43"/>
  <c r="G62" i="43"/>
  <c r="G63" i="43"/>
  <c r="G64" i="43"/>
  <c r="G65" i="43"/>
  <c r="G66" i="43"/>
  <c r="G13" i="43"/>
  <c r="G14" i="43"/>
  <c r="G15" i="43"/>
  <c r="G16" i="43"/>
  <c r="G17" i="43"/>
  <c r="G18" i="43"/>
  <c r="G19" i="43"/>
  <c r="G20" i="43"/>
  <c r="G21" i="43"/>
  <c r="G22" i="43"/>
  <c r="G12" i="43"/>
  <c r="F23" i="43"/>
  <c r="C23" i="43"/>
  <c r="D23" i="43"/>
  <c r="E23" i="43"/>
  <c r="G23" i="43" l="1"/>
  <c r="E5" i="43"/>
  <c r="F5" i="43" s="1"/>
  <c r="E48" i="43" l="1"/>
  <c r="D48" i="43"/>
  <c r="C48" i="43"/>
  <c r="G47" i="43"/>
  <c r="G46" i="43"/>
  <c r="G45" i="43"/>
  <c r="G44" i="43"/>
  <c r="G43" i="43"/>
  <c r="G42" i="43"/>
  <c r="G41" i="43"/>
  <c r="G40" i="43"/>
  <c r="F53" i="43"/>
  <c r="D8" i="43"/>
  <c r="C8" i="43"/>
  <c r="E7" i="43"/>
  <c r="F7" i="43" s="1"/>
  <c r="E6" i="43"/>
  <c r="F6" i="43" s="1"/>
  <c r="G53" i="43" l="1"/>
  <c r="F67" i="43"/>
  <c r="G67" i="43" s="1"/>
  <c r="F48" i="43"/>
  <c r="G48" i="43" s="1"/>
  <c r="E8" i="43"/>
  <c r="F8" i="43" s="1"/>
  <c r="G36" i="43"/>
</calcChain>
</file>

<file path=xl/sharedStrings.xml><?xml version="1.0" encoding="utf-8"?>
<sst xmlns="http://schemas.openxmlformats.org/spreadsheetml/2006/main" count="504" uniqueCount="203">
  <si>
    <t>Barreiro</t>
  </si>
  <si>
    <t>Centro-Sul</t>
  </si>
  <si>
    <t>Leste</t>
  </si>
  <si>
    <t>Nordeste</t>
  </si>
  <si>
    <t>Noroeste</t>
  </si>
  <si>
    <t>Norte</t>
  </si>
  <si>
    <t>Oeste</t>
  </si>
  <si>
    <t>Pampulha</t>
  </si>
  <si>
    <t>Venda Nova</t>
  </si>
  <si>
    <t>Total</t>
  </si>
  <si>
    <t>2001/2002</t>
  </si>
  <si>
    <t>2003/2004</t>
  </si>
  <si>
    <t>2005/2006</t>
  </si>
  <si>
    <t>2007/2008</t>
  </si>
  <si>
    <t>2008</t>
  </si>
  <si>
    <t>2009/2010</t>
  </si>
  <si>
    <t>2011</t>
  </si>
  <si>
    <t>2011/2012</t>
  </si>
  <si>
    <t>2013</t>
  </si>
  <si>
    <t>2013/2014</t>
  </si>
  <si>
    <t>2015/2016</t>
  </si>
  <si>
    <t>Sudecap</t>
  </si>
  <si>
    <t>Urbel</t>
  </si>
  <si>
    <t>Regional</t>
  </si>
  <si>
    <t>%</t>
  </si>
  <si>
    <t>Concluído</t>
  </si>
  <si>
    <t>Em andamento</t>
  </si>
  <si>
    <t>1994</t>
  </si>
  <si>
    <t>1995</t>
  </si>
  <si>
    <t>1996</t>
  </si>
  <si>
    <t>1997</t>
  </si>
  <si>
    <t>1998</t>
  </si>
  <si>
    <t>2006</t>
  </si>
  <si>
    <t>OP Regional</t>
  </si>
  <si>
    <t>Situação dos empreendimentos do OP</t>
  </si>
  <si>
    <t>Situação</t>
  </si>
  <si>
    <t>OP Digital</t>
  </si>
  <si>
    <t>Ano de término</t>
  </si>
  <si>
    <t>N.</t>
  </si>
  <si>
    <t>1999</t>
  </si>
  <si>
    <t>2000</t>
  </si>
  <si>
    <t>2001</t>
  </si>
  <si>
    <t>2002</t>
  </si>
  <si>
    <t>2003</t>
  </si>
  <si>
    <t>2004</t>
  </si>
  <si>
    <t>2005</t>
  </si>
  <si>
    <t>2007</t>
  </si>
  <si>
    <t>2009</t>
  </si>
  <si>
    <t>2010</t>
  </si>
  <si>
    <t>2012</t>
  </si>
  <si>
    <t>2014</t>
  </si>
  <si>
    <t>2015</t>
  </si>
  <si>
    <t>2016</t>
  </si>
  <si>
    <t>SMED</t>
  </si>
  <si>
    <t>A ser viabilizado</t>
  </si>
  <si>
    <t>2017</t>
  </si>
  <si>
    <t>2018</t>
  </si>
  <si>
    <t xml:space="preserve">Empreendimentos concluídos por ano de término </t>
  </si>
  <si>
    <t>Situação dos empreendimentos aprovados no OP por temática</t>
  </si>
  <si>
    <t>Temática</t>
  </si>
  <si>
    <t xml:space="preserve">Total </t>
  </si>
  <si>
    <t>% de conclusão</t>
  </si>
  <si>
    <t>Cultura</t>
  </si>
  <si>
    <t>Educação</t>
  </si>
  <si>
    <t>Esportes</t>
  </si>
  <si>
    <t>Habitação</t>
  </si>
  <si>
    <t>Infraestrutura</t>
  </si>
  <si>
    <t>Meio Ambiente</t>
  </si>
  <si>
    <t>Planejamento Urbano</t>
  </si>
  <si>
    <t>Saúde</t>
  </si>
  <si>
    <t>Segurança</t>
  </si>
  <si>
    <t>Social</t>
  </si>
  <si>
    <t>Urbanização de Vila</t>
  </si>
  <si>
    <t>Situação dos empreendimentos aprovados no OP por natureza</t>
  </si>
  <si>
    <t>Natureza</t>
  </si>
  <si>
    <t>Drenagem</t>
  </si>
  <si>
    <t>Infraestrutura/Urbanização</t>
  </si>
  <si>
    <t>Novos Equipamentos</t>
  </si>
  <si>
    <t>Reforma/Ampliação de Equipamentos</t>
  </si>
  <si>
    <t>Segurança Pública</t>
  </si>
  <si>
    <t>Tratamento de Fundo de Vale</t>
  </si>
  <si>
    <t>Situação dos empreendimentos aprovados no OP por Regional</t>
  </si>
  <si>
    <t>Situação dos empreendimentos aprovados no OP por ano de rodada</t>
  </si>
  <si>
    <t>Ano do OP</t>
  </si>
  <si>
    <t>1994 a 1999/2000</t>
  </si>
  <si>
    <t>SMSA</t>
  </si>
  <si>
    <t>SMASAC</t>
  </si>
  <si>
    <t>Outros</t>
  </si>
  <si>
    <t>Suzurb</t>
  </si>
  <si>
    <t>BHTrans</t>
  </si>
  <si>
    <t>Em fase de viabilização</t>
  </si>
  <si>
    <t>2024/2025</t>
  </si>
  <si>
    <t>SMEL</t>
  </si>
  <si>
    <t>AEIS 2</t>
  </si>
  <si>
    <t>ZEIS</t>
  </si>
  <si>
    <t>Empreendimentos aprovados no OP 2024/2025 por regional e tipo de assentamento</t>
  </si>
  <si>
    <t xml:space="preserve">Empreendimentos aprovados no OP 2024/2025 por regional </t>
  </si>
  <si>
    <t>FPM</t>
  </si>
  <si>
    <t>Aguardando OS de obra</t>
  </si>
  <si>
    <t>Concluído com pendências</t>
  </si>
  <si>
    <t>Em análise de viabilidade</t>
  </si>
  <si>
    <t>Em desapropriação</t>
  </si>
  <si>
    <t>Em elaboração de projeto</t>
  </si>
  <si>
    <t>Em execução de obra</t>
  </si>
  <si>
    <t>Em licitação de obra</t>
  </si>
  <si>
    <t>Em licitação de projeto</t>
  </si>
  <si>
    <t>Em procedimento para licitação de obra</t>
  </si>
  <si>
    <t>Em procedimento para licitação de projeto</t>
  </si>
  <si>
    <t>Em processo de alteração de escopo</t>
  </si>
  <si>
    <t>Paralisado</t>
  </si>
  <si>
    <t>Fase</t>
  </si>
  <si>
    <t>Situação dos empreendimentos por natureza</t>
  </si>
  <si>
    <t>Situação dos empreendimentos por fase</t>
  </si>
  <si>
    <t>Situação dos empreendimentos por temática</t>
  </si>
  <si>
    <t>Situação dos empreendimentos por Ano de rodada</t>
  </si>
  <si>
    <t>Situação dos empreendimentos por regional</t>
  </si>
  <si>
    <t>Em procedimento para licitação de PRU/PGE</t>
  </si>
  <si>
    <t>TIPO DE OP</t>
  </si>
  <si>
    <t>REGIONAL</t>
  </si>
  <si>
    <t>TGC</t>
  </si>
  <si>
    <t>Nº DO EMP</t>
  </si>
  <si>
    <t>ANO DO OP</t>
  </si>
  <si>
    <t>NOME DO EMPREENDIMENTO</t>
  </si>
  <si>
    <t>ESCOPO</t>
  </si>
  <si>
    <t>ENDEREÇO</t>
  </si>
  <si>
    <t>BAIRRO</t>
  </si>
  <si>
    <t>TEMÁTICA</t>
  </si>
  <si>
    <t>NATUREZA DO EMPREENDIMENTO</t>
  </si>
  <si>
    <t>FASE DO EMPREENDIMENTO</t>
  </si>
  <si>
    <t>ÓRGÃO EXECUTOR</t>
  </si>
  <si>
    <t>DATA DE TÉRMINO EMP</t>
  </si>
  <si>
    <t>ANO DE TÉRMINO</t>
  </si>
  <si>
    <t>CS1</t>
  </si>
  <si>
    <t>4</t>
  </si>
  <si>
    <t>Praça Rio Branco</t>
  </si>
  <si>
    <t>Urbanização e revitalização</t>
  </si>
  <si>
    <t>Av. Santos Dumont com rua Curitiba</t>
  </si>
  <si>
    <t>Centro</t>
  </si>
  <si>
    <t>Empreendimento concluído</t>
  </si>
  <si>
    <t>2025</t>
  </si>
  <si>
    <t>L1</t>
  </si>
  <si>
    <t>21</t>
  </si>
  <si>
    <t>Conjunto Mariano de Abreu</t>
  </si>
  <si>
    <t>Construção de área de lazer</t>
  </si>
  <si>
    <t>Pedreira I, localizada na rua João Neiva</t>
  </si>
  <si>
    <t>Mariano de Abreu</t>
  </si>
  <si>
    <t>B4</t>
  </si>
  <si>
    <t>13</t>
  </si>
  <si>
    <t>Av. Menelick de Carvalho</t>
  </si>
  <si>
    <t>Revitalização do canteiro central, com adequação de acessibilidade</t>
  </si>
  <si>
    <t xml:space="preserve">Av. Menelick de Carvalho na extensão da praça Anelson Alves até a portaria da subestação da CEMIG (Praça João Francisco Xavier) </t>
  </si>
  <si>
    <t>Flávio Marques Lisboa</t>
  </si>
  <si>
    <t>NE3</t>
  </si>
  <si>
    <t>39</t>
  </si>
  <si>
    <t>Revitalização de área verde</t>
  </si>
  <si>
    <t>Cercamento, pista de skate, alargamento dos passeios, praça com playground, iluminação, drenagem do terreno, escada, alambrado, pista de cooper, arborização, revegetação</t>
  </si>
  <si>
    <t>Rua Paulista esquina com rua Jornalista Lena Santos</t>
  </si>
  <si>
    <t>Fernão Dias</t>
  </si>
  <si>
    <t>O3</t>
  </si>
  <si>
    <t>76</t>
  </si>
  <si>
    <t>Vila Santa Sofia</t>
  </si>
  <si>
    <t>Urbanização de via e reassentamentos.</t>
  </si>
  <si>
    <t>Beco União entre beco Heloísa e beco Braz</t>
  </si>
  <si>
    <t>Santa Sofia</t>
  </si>
  <si>
    <t>NO1</t>
  </si>
  <si>
    <t>55</t>
  </si>
  <si>
    <t>Vila Nova Cachoeirinha</t>
  </si>
  <si>
    <t>Urbanização parcial de via</t>
  </si>
  <si>
    <t>Rua Vitória - aproximadamente 50 metros</t>
  </si>
  <si>
    <t>Vila Nova Cachoeirinha I</t>
  </si>
  <si>
    <t>28</t>
  </si>
  <si>
    <t>Rua Fernão Dias</t>
  </si>
  <si>
    <t>Recapeamento da rua Fernão Dias entre rua Áureo Drummond até a rua João Neiva</t>
  </si>
  <si>
    <t>Rua Fernão Dias, da rua Áureo Drumond até a rua João Neiva</t>
  </si>
  <si>
    <t>N</t>
  </si>
  <si>
    <t>Passivo 280 empreendimentos  - Gestão 2025/2028</t>
  </si>
  <si>
    <t xml:space="preserve"> Espaço Cultural do bairro Ipiranga</t>
  </si>
  <si>
    <t>Troca do Telhado</t>
  </si>
  <si>
    <t>Rua Dom Cabral, esquina com Rua Princesa Leopoldina</t>
  </si>
  <si>
    <t>Ipiranga</t>
  </si>
  <si>
    <t>1</t>
  </si>
  <si>
    <t>Revitalização da rua Antônio Eustáquio Piazza</t>
  </si>
  <si>
    <t>Deslocamento de postes, adequação de canteiros e calçadas, construção de novas baias para transporte coletivo e passarela</t>
  </si>
  <si>
    <t>Rua Antonio Eustáquio Piazza entre rua Bráulio Gomes Nogueira e Av. Afonso Vaz de Melo</t>
  </si>
  <si>
    <t>Tirol</t>
  </si>
  <si>
    <t>59</t>
  </si>
  <si>
    <t>BH Cidadania São José</t>
  </si>
  <si>
    <t>Construção (750m), área do terreno (2134m)</t>
  </si>
  <si>
    <t>Av. João XXIII, s/n</t>
  </si>
  <si>
    <t>Vila Jardim São José</t>
  </si>
  <si>
    <t>NE5</t>
  </si>
  <si>
    <t>B3</t>
  </si>
  <si>
    <t>P4</t>
  </si>
  <si>
    <t>Em janeiro de 2025 o Orçamento Participativo contava com 280 empreendimentos ainda não concluídos. 
Destes, 69 (24,6%) empreendimentos foram aprovados na rodada do OP 2024/2025, 211 (75,4%) foram aprovados em rodadas anteriores do OP.</t>
  </si>
  <si>
    <t>A serem concluídos</t>
  </si>
  <si>
    <t>Totalde aprovados</t>
  </si>
  <si>
    <t>Concluídos</t>
  </si>
  <si>
    <t>Órgão</t>
  </si>
  <si>
    <t>Situação dos empreendimentos por órgão responsável</t>
  </si>
  <si>
    <t>Situação dos empreendimentos do OP a serem concluídos a partir de janeiro de 2025</t>
  </si>
  <si>
    <t>Secretaria Municipal de Relações Institucionais - SMRI</t>
  </si>
  <si>
    <t>RELATÓRIO DOS EMPREENDIMENTOS DO ORÇAMENTO PARTICIPATIVO</t>
  </si>
  <si>
    <t>EMPREENDIMENTOS DO ORÇAMENTO PARTICIPATIVO CONCLUÍDOS ENTRE JANEIRO 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</si>
</sst>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\-mmm\-yy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2" fillId="0" borderId="0"/>
    <xf numFmtId="0" fontId="2" fillId="0" borderId="0"/>
    <xf numFmtId="0" fontId="12" fillId="0" borderId="0"/>
    <xf numFmtId="0" fontId="2" fillId="0" borderId="0"/>
  </cellStyleXfs>
  <cellXfs count="7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4" fontId="7" fillId="0" borderId="1" xfId="4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8" fillId="0" borderId="1" xfId="4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8" applyFont="1" applyFill="1" applyBorder="1" applyAlignment="1">
      <alignment horizontal="center" vertical="center"/>
    </xf>
    <xf numFmtId="0" fontId="1" fillId="0" borderId="1" xfId="8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1" fillId="3" borderId="1" xfId="9" applyFont="1" applyFill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0" fontId="12" fillId="0" borderId="1" xfId="9" applyBorder="1" applyAlignment="1">
      <alignment horizontal="center" vertical="center" wrapText="1"/>
    </xf>
    <xf numFmtId="164" fontId="11" fillId="0" borderId="1" xfId="9" applyNumberFormat="1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164" fontId="11" fillId="0" borderId="0" xfId="9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11" applyAlignment="1">
      <alignment horizontal="center" vertical="center" wrapText="1"/>
    </xf>
    <xf numFmtId="0" fontId="11" fillId="0" borderId="0" xfId="11" applyFont="1" applyAlignment="1">
      <alignment horizontal="center" vertical="center" wrapText="1"/>
    </xf>
    <xf numFmtId="0" fontId="1" fillId="3" borderId="1" xfId="10" applyFont="1" applyFill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 wrapText="1"/>
    </xf>
    <xf numFmtId="164" fontId="1" fillId="0" borderId="1" xfId="1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3" borderId="1" xfId="1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0" fontId="12" fillId="0" borderId="1" xfId="11" applyBorder="1" applyAlignment="1">
      <alignment horizontal="center" vertical="center" wrapText="1"/>
    </xf>
    <xf numFmtId="0" fontId="2" fillId="0" borderId="1" xfId="10" applyBorder="1" applyAlignment="1">
      <alignment horizontal="center" vertical="center" wrapText="1"/>
    </xf>
    <xf numFmtId="0" fontId="1" fillId="3" borderId="6" xfId="10" applyFont="1" applyFill="1" applyBorder="1" applyAlignment="1">
      <alignment horizontal="center" vertical="center" wrapText="1"/>
    </xf>
    <xf numFmtId="164" fontId="1" fillId="0" borderId="0" xfId="10" applyNumberFormat="1" applyFont="1" applyAlignment="1">
      <alignment horizontal="center" vertical="center" wrapText="1"/>
    </xf>
    <xf numFmtId="0" fontId="1" fillId="3" borderId="1" xfId="12" applyFont="1" applyFill="1" applyBorder="1" applyAlignment="1">
      <alignment horizontal="center" vertical="center" wrapText="1"/>
    </xf>
    <xf numFmtId="0" fontId="1" fillId="0" borderId="1" xfId="12" applyFont="1" applyBorder="1" applyAlignment="1">
      <alignment horizontal="center" vertical="center" wrapText="1"/>
    </xf>
    <xf numFmtId="165" fontId="1" fillId="0" borderId="1" xfId="12" applyNumberFormat="1" applyFont="1" applyBorder="1" applyAlignment="1">
      <alignment horizontal="center" vertical="center" wrapText="1"/>
    </xf>
    <xf numFmtId="164" fontId="6" fillId="0" borderId="1" xfId="10" applyNumberFormat="1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1" fillId="3" borderId="1" xfId="1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1" xfId="1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4" xfId="10" applyFont="1" applyFill="1" applyBorder="1" applyAlignment="1">
      <alignment horizontal="center" vertical="center" wrapText="1"/>
    </xf>
    <xf numFmtId="0" fontId="1" fillId="3" borderId="5" xfId="1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3">
    <cellStyle name="Normal" xfId="0" builtinId="0"/>
    <cellStyle name="Normal 3" xfId="6" xr:uid="{00000000-0005-0000-0000-000001000000}"/>
    <cellStyle name="Normal_Gestão 2025-2028" xfId="10" xr:uid="{C1BF434D-8295-453C-9DFA-C0DCC11490B6}"/>
    <cellStyle name="Normal_Gestão 2025-2028_1" xfId="11" xr:uid="{90A4D832-AC62-49C7-8A7E-EFFD910173D7}"/>
    <cellStyle name="Normal_Lista 7 concluídos" xfId="12" xr:uid="{D09859E1-F5A3-4694-937E-4DC438D7C8B7}"/>
    <cellStyle name="Normal_OP 2024-2025" xfId="9" xr:uid="{00BD62DF-1D15-442C-8B66-285977AEC95F}"/>
    <cellStyle name="Normal_Plan1" xfId="1" xr:uid="{00000000-0005-0000-0000-000002000000}"/>
    <cellStyle name="Normal_Plan5" xfId="2" xr:uid="{00000000-0005-0000-0000-000004000000}"/>
    <cellStyle name="Normal_Tabelas gerais" xfId="3" xr:uid="{00000000-0005-0000-0000-000007000000}"/>
    <cellStyle name="Normal_Tabelas Gerais_1" xfId="8" xr:uid="{00000000-0005-0000-0000-000008000000}"/>
    <cellStyle name="Normal_Tabelas gerais_2" xfId="4" xr:uid="{00000000-0005-0000-0000-000009000000}"/>
    <cellStyle name="Vírgula 2" xfId="5" xr:uid="{00000000-0005-0000-0000-00000A000000}"/>
    <cellStyle name="Vírgula 2 2" xfId="7" xr:uid="{00000000-0005-0000-0000-00000B000000}"/>
  </cellStyles>
  <dxfs count="0"/>
  <tableStyles count="0" defaultTableStyle="TableStyleMedium2" defaultPivotStyle="PivotStyleLight16"/>
  <colors>
    <mruColors>
      <color rgb="FF009999"/>
      <color rgb="FF00CC99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</a:t>
            </a:r>
            <a:r>
              <a:rPr lang="pt-BR" sz="1200" b="1" baseline="0"/>
              <a:t> dos 1.721 empreendimentos aprovados no OP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722222222222224E-2"/>
          <c:y val="0.14628466410968069"/>
          <c:w val="0.9555555555555556"/>
          <c:h val="0.8210080091293992"/>
        </c:manualLayout>
      </c:layout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3F-4116-94D0-B9940DA2C194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3F-4116-94D0-B9940DA2C194}"/>
              </c:ext>
            </c:extLst>
          </c:dPt>
          <c:dPt>
            <c:idx val="2"/>
            <c:bubble3D val="0"/>
            <c:explosion val="32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3F-4116-94D0-B9940DA2C194}"/>
              </c:ext>
            </c:extLst>
          </c:dPt>
          <c:dLbls>
            <c:dLbl>
              <c:idx val="0"/>
              <c:layout>
                <c:manualLayout>
                  <c:x val="0.2009915791776028"/>
                  <c:y val="0.14860206075526594"/>
                </c:manualLayout>
              </c:layout>
              <c:tx>
                <c:rich>
                  <a:bodyPr/>
                  <a:lstStyle/>
                  <a:p>
                    <a:fld id="{04411D20-F816-46DB-8DA3-A28CE673139F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87394276-B624-4998-8E87-534C00E19FB3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7E648389-F74C-429B-B393-82355ACBA878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C3F-4116-94D0-B9940DA2C194}"/>
                </c:ext>
              </c:extLst>
            </c:dLbl>
            <c:dLbl>
              <c:idx val="1"/>
              <c:layout>
                <c:manualLayout>
                  <c:x val="-0.1830741469816273"/>
                  <c:y val="-0.10217604098391903"/>
                </c:manualLayout>
              </c:layout>
              <c:tx>
                <c:rich>
                  <a:bodyPr/>
                  <a:lstStyle/>
                  <a:p>
                    <a:fld id="{BE6CDF4D-6F42-4EDA-AE24-2F922BC51983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BF564E4D-9717-4191-9CA4-0EB567FF2506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38EC16D8-4B79-4478-82A2-003288E835B3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3F-4116-94D0-B9940DA2C194}"/>
                </c:ext>
              </c:extLst>
            </c:dLbl>
            <c:dLbl>
              <c:idx val="2"/>
              <c:layout>
                <c:manualLayout>
                  <c:x val="-1.81922728657328E-2"/>
                  <c:y val="1.1557015088753717E-2"/>
                </c:manualLayout>
              </c:layout>
              <c:tx>
                <c:rich>
                  <a:bodyPr/>
                  <a:lstStyle/>
                  <a:p>
                    <a:fld id="{1FEF8BD4-0EE7-4739-8324-72A09F19AB9D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5C83EBDE-FE8D-4982-924E-0CD4722686C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9CB91E2C-5046-470C-BE55-D84AAACE7465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3F-4116-94D0-B9940DA2C1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'Tabelas Gerais'!$B$5:$B$7</c:f>
              <c:strCache>
                <c:ptCount val="3"/>
                <c:pt idx="0">
                  <c:v>Concluído</c:v>
                </c:pt>
                <c:pt idx="1">
                  <c:v>Em andamento</c:v>
                </c:pt>
                <c:pt idx="2">
                  <c:v>A ser viabilizado</c:v>
                </c:pt>
              </c:strCache>
            </c:strRef>
          </c:cat>
          <c:val>
            <c:numRef>
              <c:f>'Tabelas Gerais'!$E$5:$E$7</c:f>
              <c:numCache>
                <c:formatCode>General</c:formatCode>
                <c:ptCount val="3"/>
                <c:pt idx="0">
                  <c:v>1451</c:v>
                </c:pt>
                <c:pt idx="1">
                  <c:v>188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F-4116-94D0-B9940DA2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</a:t>
            </a:r>
            <a:r>
              <a:rPr lang="pt-BR" sz="1200" b="1" baseline="0"/>
              <a:t> dos empreendimentos do OP por temática - em percentuais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58299339088638E-2"/>
          <c:y val="0.1787039625273652"/>
          <c:w val="0.93649938336021255"/>
          <c:h val="0.55148405375327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'Tabelas Gerais (2)'!$C$11</c:f>
              <c:strCache>
                <c:ptCount val="1"/>
                <c:pt idx="0">
                  <c:v>Concluídos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EF2-403B-ADD6-B75594CCD0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EF2-403B-ADD6-B75594CCD0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EF2-403B-ADD6-B75594CCD0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EF2-403B-ADD6-B75594CCD0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EF2-403B-ADD6-B75594CCD0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EF2-403B-ADD6-B75594CCD0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EF2-403B-ADD6-B75594CCD0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EF2-403B-ADD6-B75594CCD0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EF2-403B-ADD6-B75594CCD0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EF2-403B-ADD6-B75594CCD0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77%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EF2-403B-ADD6-B75594CCD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(2)'!$B$12:$B$22</c:f>
              <c:strCache>
                <c:ptCount val="11"/>
                <c:pt idx="0">
                  <c:v>Cultura</c:v>
                </c:pt>
                <c:pt idx="1">
                  <c:v>Educação</c:v>
                </c:pt>
                <c:pt idx="2">
                  <c:v>Esportes</c:v>
                </c:pt>
                <c:pt idx="3">
                  <c:v>Habitação</c:v>
                </c:pt>
                <c:pt idx="4">
                  <c:v>Infraestrutura</c:v>
                </c:pt>
                <c:pt idx="5">
                  <c:v>Meio Ambiente</c:v>
                </c:pt>
                <c:pt idx="6">
                  <c:v>Planejamento Urbano</c:v>
                </c:pt>
                <c:pt idx="7">
                  <c:v>Saúde</c:v>
                </c:pt>
                <c:pt idx="8">
                  <c:v>Segurança</c:v>
                </c:pt>
                <c:pt idx="9">
                  <c:v>Social</c:v>
                </c:pt>
                <c:pt idx="10">
                  <c:v>Urbanização de Vila</c:v>
                </c:pt>
              </c:strCache>
            </c:strRef>
          </c:cat>
          <c:val>
            <c:numRef>
              <c:f>'Tabelas Gerais (2)'!$C$12:$C$22</c:f>
              <c:numCache>
                <c:formatCode>General</c:formatCode>
                <c:ptCount val="11"/>
                <c:pt idx="0">
                  <c:v>20</c:v>
                </c:pt>
                <c:pt idx="1">
                  <c:v>154</c:v>
                </c:pt>
                <c:pt idx="2">
                  <c:v>49</c:v>
                </c:pt>
                <c:pt idx="3">
                  <c:v>15</c:v>
                </c:pt>
                <c:pt idx="4">
                  <c:v>576</c:v>
                </c:pt>
                <c:pt idx="5">
                  <c:v>40</c:v>
                </c:pt>
                <c:pt idx="6">
                  <c:v>9</c:v>
                </c:pt>
                <c:pt idx="7">
                  <c:v>143</c:v>
                </c:pt>
                <c:pt idx="8">
                  <c:v>9</c:v>
                </c:pt>
                <c:pt idx="9">
                  <c:v>41</c:v>
                </c:pt>
                <c:pt idx="1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F2-403B-ADD6-B75594CCD038}"/>
            </c:ext>
          </c:extLst>
        </c:ser>
        <c:ser>
          <c:idx val="1"/>
          <c:order val="1"/>
          <c:tx>
            <c:strRef>
              <c:f>'Tabelas Gerais (2)'!$D$11</c:f>
              <c:strCache>
                <c:ptCount val="1"/>
                <c:pt idx="0">
                  <c:v>A serem concluídos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EF2-403B-ADD6-B75594CCD0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EF2-403B-ADD6-B75594CCD0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3EF2-403B-ADD6-B75594CCD0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EF2-403B-ADD6-B75594CCD038}"/>
                </c:ext>
              </c:extLst>
            </c:dLbl>
            <c:dLbl>
              <c:idx val="6"/>
              <c:layout>
                <c:manualLayout>
                  <c:x val="4.8192771084337354E-3"/>
                  <c:y val="1.1644830825976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EF2-403B-ADD6-B75594CCD0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EF2-403B-ADD6-B75594CCD0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3EF2-403B-ADD6-B75594CCD0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EF2-403B-ADD6-B75594CCD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(2)'!$B$12:$B$22</c:f>
              <c:strCache>
                <c:ptCount val="11"/>
                <c:pt idx="0">
                  <c:v>Cultura</c:v>
                </c:pt>
                <c:pt idx="1">
                  <c:v>Educação</c:v>
                </c:pt>
                <c:pt idx="2">
                  <c:v>Esportes</c:v>
                </c:pt>
                <c:pt idx="3">
                  <c:v>Habitação</c:v>
                </c:pt>
                <c:pt idx="4">
                  <c:v>Infraestrutura</c:v>
                </c:pt>
                <c:pt idx="5">
                  <c:v>Meio Ambiente</c:v>
                </c:pt>
                <c:pt idx="6">
                  <c:v>Planejamento Urbano</c:v>
                </c:pt>
                <c:pt idx="7">
                  <c:v>Saúde</c:v>
                </c:pt>
                <c:pt idx="8">
                  <c:v>Segurança</c:v>
                </c:pt>
                <c:pt idx="9">
                  <c:v>Social</c:v>
                </c:pt>
                <c:pt idx="10">
                  <c:v>Urbanização de Vila</c:v>
                </c:pt>
              </c:strCache>
            </c:strRef>
          </c:cat>
          <c:val>
            <c:numRef>
              <c:f>'Tabelas Gerais (2)'!$D$12:$D$22</c:f>
              <c:numCache>
                <c:formatCode>General</c:formatCode>
                <c:ptCount val="11"/>
                <c:pt idx="1">
                  <c:v>7</c:v>
                </c:pt>
                <c:pt idx="2">
                  <c:v>8</c:v>
                </c:pt>
                <c:pt idx="4">
                  <c:v>77</c:v>
                </c:pt>
                <c:pt idx="5">
                  <c:v>10</c:v>
                </c:pt>
                <c:pt idx="6">
                  <c:v>4</c:v>
                </c:pt>
                <c:pt idx="7">
                  <c:v>30</c:v>
                </c:pt>
                <c:pt idx="9">
                  <c:v>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F2-403B-ADD6-B75594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0565471"/>
        <c:axId val="2020566719"/>
      </c:barChart>
      <c:catAx>
        <c:axId val="202056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566719"/>
        <c:crosses val="autoZero"/>
        <c:auto val="1"/>
        <c:lblAlgn val="ctr"/>
        <c:lblOffset val="100"/>
        <c:noMultiLvlLbl val="0"/>
      </c:catAx>
      <c:valAx>
        <c:axId val="2020566719"/>
        <c:scaling>
          <c:orientation val="minMax"/>
          <c:max val="6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56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Situação dos empreendimentos do OP por regional - em percentuais</a:t>
            </a:r>
            <a:endParaRPr lang="pt-BR" sz="1050" b="1">
              <a:effectLst/>
            </a:endParaRPr>
          </a:p>
        </c:rich>
      </c:tx>
      <c:layout>
        <c:manualLayout>
          <c:xMode val="edge"/>
          <c:yMode val="edge"/>
          <c:x val="0.18017166377879645"/>
          <c:y val="2.68343780076425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7115931539198265"/>
          <c:y val="0.12441088503793261"/>
          <c:w val="0.76570233734710735"/>
          <c:h val="0.76196189940911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'Tabelas Gerais (2)'!$C$26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8E2-406C-AC03-6754AED397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8E2-406C-AC03-6754AED397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8E2-406C-AC03-6754AED397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8E2-406C-AC03-6754AED3970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8E2-406C-AC03-6754AED3970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8E2-406C-AC03-6754AED397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8E2-406C-AC03-6754AED3970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8E2-406C-AC03-6754AED3970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8E2-406C-AC03-6754AED39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(2)'!$B$27:$B$35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'Tabelas Gerais (2)'!$C$27:$C$35</c:f>
              <c:numCache>
                <c:formatCode>General</c:formatCode>
                <c:ptCount val="9"/>
                <c:pt idx="0">
                  <c:v>174</c:v>
                </c:pt>
                <c:pt idx="1">
                  <c:v>145</c:v>
                </c:pt>
                <c:pt idx="2">
                  <c:v>168</c:v>
                </c:pt>
                <c:pt idx="3">
                  <c:v>164</c:v>
                </c:pt>
                <c:pt idx="4">
                  <c:v>156</c:v>
                </c:pt>
                <c:pt idx="5">
                  <c:v>176</c:v>
                </c:pt>
                <c:pt idx="6">
                  <c:v>164</c:v>
                </c:pt>
                <c:pt idx="7">
                  <c:v>138</c:v>
                </c:pt>
                <c:pt idx="8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E2-406C-AC03-6754AED3970E}"/>
            </c:ext>
          </c:extLst>
        </c:ser>
        <c:ser>
          <c:idx val="1"/>
          <c:order val="1"/>
          <c:tx>
            <c:strRef>
              <c:f>'Tabelas Gerais (2)'!$D$26</c:f>
              <c:strCache>
                <c:ptCount val="1"/>
                <c:pt idx="0">
                  <c:v>A serem concluídos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8E2-406C-AC03-6754AED397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8E2-406C-AC03-6754AED397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8E2-406C-AC03-6754AED397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8E2-406C-AC03-6754AED3970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38E2-406C-AC03-6754AED3970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8E2-406C-AC03-6754AED397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38E2-406C-AC03-6754AED3970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8E2-406C-AC03-6754AED3970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38E2-406C-AC03-6754AED39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(2)'!$B$27:$B$35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'Tabelas Gerais (2)'!$D$27:$D$35</c:f>
              <c:numCache>
                <c:formatCode>General</c:formatCode>
                <c:ptCount val="9"/>
                <c:pt idx="0">
                  <c:v>35</c:v>
                </c:pt>
                <c:pt idx="1">
                  <c:v>25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27</c:v>
                </c:pt>
                <c:pt idx="6">
                  <c:v>33</c:v>
                </c:pt>
                <c:pt idx="7">
                  <c:v>30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8E2-406C-AC03-6754AED3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906960943"/>
        <c:axId val="1906943471"/>
      </c:barChart>
      <c:catAx>
        <c:axId val="19069609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943471"/>
        <c:crosses val="autoZero"/>
        <c:auto val="1"/>
        <c:lblAlgn val="ctr"/>
        <c:lblOffset val="100"/>
        <c:noMultiLvlLbl val="0"/>
      </c:catAx>
      <c:valAx>
        <c:axId val="1906943471"/>
        <c:scaling>
          <c:orientation val="minMax"/>
          <c:max val="180"/>
        </c:scaling>
        <c:delete val="1"/>
        <c:axPos val="t"/>
        <c:numFmt formatCode="General" sourceLinked="1"/>
        <c:majorTickMark val="none"/>
        <c:minorTickMark val="none"/>
        <c:tickLblPos val="nextTo"/>
        <c:crossAx val="1906960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Situação dos empreendimentos do OP por natureza da intervenção - em percentuais</a:t>
            </a:r>
            <a:endParaRPr lang="pt-BR" sz="105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0589223222097239"/>
          <c:y val="0.15131701087134231"/>
          <c:w val="0.65871094238220218"/>
          <c:h val="0.63133555900470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'Tabelas Gerais (2)'!$C$39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991-469C-99DB-A216B60BC2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991-469C-99DB-A216B60BC2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991-469C-99DB-A216B60BC2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991-469C-99DB-A216B60BC20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991-469C-99DB-A216B60BC20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991-469C-99DB-A216B60BC20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991-469C-99DB-A216B60BC20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991-469C-99DB-A216B60BC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(2)'!$B$40:$B$47</c:f>
              <c:strCache>
                <c:ptCount val="8"/>
                <c:pt idx="0">
                  <c:v>Drenagem</c:v>
                </c:pt>
                <c:pt idx="1">
                  <c:v>Habitação</c:v>
                </c:pt>
                <c:pt idx="2">
                  <c:v>Infraestrutura/Urbanização</c:v>
                </c:pt>
                <c:pt idx="3">
                  <c:v>Novos Equipamentos</c:v>
                </c:pt>
                <c:pt idx="4">
                  <c:v>Planejamento Urbano</c:v>
                </c:pt>
                <c:pt idx="5">
                  <c:v>Reforma/Ampliação de Equipamentos</c:v>
                </c:pt>
                <c:pt idx="6">
                  <c:v>Segurança Pública</c:v>
                </c:pt>
                <c:pt idx="7">
                  <c:v>Tratamento de Fundo de Vale</c:v>
                </c:pt>
              </c:strCache>
            </c:strRef>
          </c:cat>
          <c:val>
            <c:numRef>
              <c:f>'Tabelas Gerais (2)'!$C$40:$C$47</c:f>
              <c:numCache>
                <c:formatCode>General</c:formatCode>
                <c:ptCount val="8"/>
                <c:pt idx="0">
                  <c:v>306</c:v>
                </c:pt>
                <c:pt idx="1">
                  <c:v>15</c:v>
                </c:pt>
                <c:pt idx="2">
                  <c:v>612</c:v>
                </c:pt>
                <c:pt idx="3">
                  <c:v>223</c:v>
                </c:pt>
                <c:pt idx="4">
                  <c:v>9</c:v>
                </c:pt>
                <c:pt idx="5">
                  <c:v>221</c:v>
                </c:pt>
                <c:pt idx="6">
                  <c:v>9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91-469C-99DB-A216B60BC208}"/>
            </c:ext>
          </c:extLst>
        </c:ser>
        <c:ser>
          <c:idx val="1"/>
          <c:order val="1"/>
          <c:tx>
            <c:strRef>
              <c:f>'Tabelas Gerais (2)'!$D$39</c:f>
              <c:strCache>
                <c:ptCount val="1"/>
                <c:pt idx="0">
                  <c:v>A serem concluídos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991-469C-99DB-A216B60BC2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991-469C-99DB-A216B60BC2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991-469C-99DB-A216B60BC208}"/>
                </c:ext>
              </c:extLst>
            </c:dLbl>
            <c:dLbl>
              <c:idx val="4"/>
              <c:layout>
                <c:manualLayout>
                  <c:x val="-3.7192003719200371E-3"/>
                  <c:y val="-3.14836561399704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991-469C-99DB-A216B60BC20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991-469C-99DB-A216B60BC208}"/>
                </c:ext>
              </c:extLst>
            </c:dLbl>
            <c:dLbl>
              <c:idx val="7"/>
              <c:layout>
                <c:manualLayout>
                  <c:x val="-5.5788005578800556E-3"/>
                  <c:y val="-2.8859684738764937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991-469C-99DB-A216B60BC2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(2)'!$B$40:$B$47</c:f>
              <c:strCache>
                <c:ptCount val="8"/>
                <c:pt idx="0">
                  <c:v>Drenagem</c:v>
                </c:pt>
                <c:pt idx="1">
                  <c:v>Habitação</c:v>
                </c:pt>
                <c:pt idx="2">
                  <c:v>Infraestrutura/Urbanização</c:v>
                </c:pt>
                <c:pt idx="3">
                  <c:v>Novos Equipamentos</c:v>
                </c:pt>
                <c:pt idx="4">
                  <c:v>Planejamento Urbano</c:v>
                </c:pt>
                <c:pt idx="5">
                  <c:v>Reforma/Ampliação de Equipamentos</c:v>
                </c:pt>
                <c:pt idx="6">
                  <c:v>Segurança Pública</c:v>
                </c:pt>
                <c:pt idx="7">
                  <c:v>Tratamento de Fundo de Vale</c:v>
                </c:pt>
              </c:strCache>
            </c:strRef>
          </c:cat>
          <c:val>
            <c:numRef>
              <c:f>'Tabelas Gerais (2)'!$D$40:$D$47</c:f>
              <c:numCache>
                <c:formatCode>General</c:formatCode>
                <c:ptCount val="8"/>
                <c:pt idx="0">
                  <c:v>11</c:v>
                </c:pt>
                <c:pt idx="2">
                  <c:v>170</c:v>
                </c:pt>
                <c:pt idx="3">
                  <c:v>28</c:v>
                </c:pt>
                <c:pt idx="4">
                  <c:v>4</c:v>
                </c:pt>
                <c:pt idx="5">
                  <c:v>45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91-469C-99DB-A216B60B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6023007"/>
        <c:axId val="46008447"/>
      </c:barChart>
      <c:catAx>
        <c:axId val="46023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08447"/>
        <c:crosses val="autoZero"/>
        <c:auto val="1"/>
        <c:lblAlgn val="ctr"/>
        <c:lblOffset val="100"/>
        <c:noMultiLvlLbl val="0"/>
      </c:catAx>
      <c:valAx>
        <c:axId val="4600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23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Situação dos empreendimentos do OP por ano de aprovação - em percentuais</a:t>
            </a:r>
            <a:endParaRPr lang="pt-BR" sz="1050" b="1">
              <a:effectLst/>
            </a:endParaRPr>
          </a:p>
        </c:rich>
      </c:tx>
      <c:layout>
        <c:manualLayout>
          <c:xMode val="edge"/>
          <c:yMode val="edge"/>
          <c:x val="0.17265654529627678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7968278870563624E-2"/>
          <c:y val="0.14831458174785764"/>
          <c:w val="0.9335365550932867"/>
          <c:h val="0.59794043756770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'Tabelas Gerais (2)'!$C$53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69-4219-9156-7376BC3C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469-4219-9156-7376BC3CAF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469-4219-9156-7376BC3CAF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469-4219-9156-7376BC3C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469-4219-9156-7376BC3CAFF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469-4219-9156-7376BC3CAFFE}"/>
                </c:ext>
              </c:extLst>
            </c:dLbl>
            <c:dLbl>
              <c:idx val="7"/>
              <c:layout>
                <c:manualLayout>
                  <c:x val="-1.2329968253921002E-16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469-4219-9156-7376BC3CAFF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63%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469-4219-9156-7376BC3CAFFE}"/>
                </c:ext>
              </c:extLst>
            </c:dLbl>
            <c:dLbl>
              <c:idx val="9"/>
              <c:layout>
                <c:manualLayout>
                  <c:x val="0"/>
                  <c:y val="-9.2592592592593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469-4219-9156-7376BC3CAFF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56%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469-4219-9156-7376BC3CAFFE}"/>
                </c:ext>
              </c:extLst>
            </c:dLbl>
            <c:dLbl>
              <c:idx val="11"/>
              <c:layout>
                <c:manualLayout>
                  <c:x val="-5.0441361916771753E-3"/>
                  <c:y val="8.560726219212482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469-4219-9156-7376BC3CA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(2)'!$B$55:$B$67</c:f>
              <c:strCache>
                <c:ptCount val="13"/>
                <c:pt idx="0">
                  <c:v>2001/2002</c:v>
                </c:pt>
                <c:pt idx="1">
                  <c:v>2003/2004</c:v>
                </c:pt>
                <c:pt idx="2">
                  <c:v>2005/2006</c:v>
                </c:pt>
                <c:pt idx="3">
                  <c:v>2006</c:v>
                </c:pt>
                <c:pt idx="4">
                  <c:v>2007/2008</c:v>
                </c:pt>
                <c:pt idx="5">
                  <c:v>2008</c:v>
                </c:pt>
                <c:pt idx="6">
                  <c:v>2009/2010</c:v>
                </c:pt>
                <c:pt idx="7">
                  <c:v>2011</c:v>
                </c:pt>
                <c:pt idx="8">
                  <c:v>2011/2012</c:v>
                </c:pt>
                <c:pt idx="9">
                  <c:v>2013</c:v>
                </c:pt>
                <c:pt idx="10">
                  <c:v>2013/2014</c:v>
                </c:pt>
                <c:pt idx="11">
                  <c:v>2015/2016</c:v>
                </c:pt>
                <c:pt idx="12">
                  <c:v>2024/2025</c:v>
                </c:pt>
              </c:strCache>
            </c:strRef>
          </c:cat>
          <c:val>
            <c:numRef>
              <c:f>'Tabelas Gerais (2)'!$C$55:$C$67</c:f>
              <c:numCache>
                <c:formatCode>General</c:formatCode>
                <c:ptCount val="13"/>
                <c:pt idx="0">
                  <c:v>133</c:v>
                </c:pt>
                <c:pt idx="1">
                  <c:v>114</c:v>
                </c:pt>
                <c:pt idx="2">
                  <c:v>111</c:v>
                </c:pt>
                <c:pt idx="3">
                  <c:v>9</c:v>
                </c:pt>
                <c:pt idx="4">
                  <c:v>88</c:v>
                </c:pt>
                <c:pt idx="6">
                  <c:v>85</c:v>
                </c:pt>
                <c:pt idx="7">
                  <c:v>5</c:v>
                </c:pt>
                <c:pt idx="8">
                  <c:v>64</c:v>
                </c:pt>
                <c:pt idx="9">
                  <c:v>10</c:v>
                </c:pt>
                <c:pt idx="10">
                  <c:v>59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69-4219-9156-7376BC3CAFFE}"/>
            </c:ext>
          </c:extLst>
        </c:ser>
        <c:ser>
          <c:idx val="1"/>
          <c:order val="1"/>
          <c:tx>
            <c:strRef>
              <c:f>'Tabelas Gerais (2)'!$D$53</c:f>
              <c:strCache>
                <c:ptCount val="1"/>
                <c:pt idx="0">
                  <c:v>A serem concluídos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B2C05EE-84B6-4229-B241-0DA631785E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469-4219-9156-7376BC3CAF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469-4219-9156-7376BC3CAFFE}"/>
                </c:ext>
              </c:extLst>
            </c:dLbl>
            <c:dLbl>
              <c:idx val="4"/>
              <c:layout>
                <c:manualLayout>
                  <c:x val="3.3627574611181169E-3"/>
                  <c:y val="-8.4875562720133283E-17"/>
                </c:manualLayout>
              </c:layout>
              <c:tx>
                <c:rich>
                  <a:bodyPr/>
                  <a:lstStyle/>
                  <a:p>
                    <a:fld id="{F5232A6D-D1FD-45FD-BDD5-1F76E2D9589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C469-4219-9156-7376BC3CAF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FA7C26-B135-460B-A9C9-AD088F99D124}" type="VALUE">
                      <a:rPr lang="en-US"/>
                      <a:pPr/>
                      <a:t>[VALOR]</a:t>
                    </a:fld>
                    <a:r>
                      <a:rPr lang="en-US"/>
                      <a:t>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469-4219-9156-7376BC3CAFFE}"/>
                </c:ext>
              </c:extLst>
            </c:dLbl>
            <c:dLbl>
              <c:idx val="6"/>
              <c:layout>
                <c:manualLayout>
                  <c:x val="5.044136191677113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469-4219-9156-7376BC3CAFFE}"/>
                </c:ext>
              </c:extLst>
            </c:dLbl>
            <c:dLbl>
              <c:idx val="7"/>
              <c:layout>
                <c:manualLayout>
                  <c:x val="1.0088272383354351E-2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469-4219-9156-7376BC3CAFFE}"/>
                </c:ext>
              </c:extLst>
            </c:dLbl>
            <c:dLbl>
              <c:idx val="8"/>
              <c:layout>
                <c:manualLayout>
                  <c:x val="5.0441361916770521E-3"/>
                  <c:y val="2.14018155480314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469-4219-9156-7376BC3CAFFE}"/>
                </c:ext>
              </c:extLst>
            </c:dLbl>
            <c:dLbl>
              <c:idx val="9"/>
              <c:layout>
                <c:manualLayout>
                  <c:x val="5.0441361916771753E-3"/>
                  <c:y val="9.2592592592593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469-4219-9156-7376BC3CAFFE}"/>
                </c:ext>
              </c:extLst>
            </c:dLbl>
            <c:dLbl>
              <c:idx val="10"/>
              <c:layout>
                <c:manualLayout>
                  <c:x val="6.7255149222362337E-3"/>
                  <c:y val="2.14018155480314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C469-4219-9156-7376BC3CAFF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54%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469-4219-9156-7376BC3CAFF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C469-4219-9156-7376BC3CA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'Tabelas Gerais (2)'!$B$55:$B$67</c:f>
              <c:strCache>
                <c:ptCount val="13"/>
                <c:pt idx="0">
                  <c:v>2001/2002</c:v>
                </c:pt>
                <c:pt idx="1">
                  <c:v>2003/2004</c:v>
                </c:pt>
                <c:pt idx="2">
                  <c:v>2005/2006</c:v>
                </c:pt>
                <c:pt idx="3">
                  <c:v>2006</c:v>
                </c:pt>
                <c:pt idx="4">
                  <c:v>2007/2008</c:v>
                </c:pt>
                <c:pt idx="5">
                  <c:v>2008</c:v>
                </c:pt>
                <c:pt idx="6">
                  <c:v>2009/2010</c:v>
                </c:pt>
                <c:pt idx="7">
                  <c:v>2011</c:v>
                </c:pt>
                <c:pt idx="8">
                  <c:v>2011/2012</c:v>
                </c:pt>
                <c:pt idx="9">
                  <c:v>2013</c:v>
                </c:pt>
                <c:pt idx="10">
                  <c:v>2013/2014</c:v>
                </c:pt>
                <c:pt idx="11">
                  <c:v>2015/2016</c:v>
                </c:pt>
                <c:pt idx="12">
                  <c:v>2024/2025</c:v>
                </c:pt>
              </c:strCache>
            </c:strRef>
          </c:cat>
          <c:val>
            <c:numRef>
              <c:f>'Tabelas Gerais (2)'!$D$55:$D$67</c:f>
              <c:numCache>
                <c:formatCode>General</c:formatCode>
                <c:ptCount val="13"/>
                <c:pt idx="0">
                  <c:v>1</c:v>
                </c:pt>
                <c:pt idx="2">
                  <c:v>6</c:v>
                </c:pt>
                <c:pt idx="4">
                  <c:v>10</c:v>
                </c:pt>
                <c:pt idx="5">
                  <c:v>1</c:v>
                </c:pt>
                <c:pt idx="6">
                  <c:v>24</c:v>
                </c:pt>
                <c:pt idx="7">
                  <c:v>4</c:v>
                </c:pt>
                <c:pt idx="8">
                  <c:v>38</c:v>
                </c:pt>
                <c:pt idx="9">
                  <c:v>8</c:v>
                </c:pt>
                <c:pt idx="10">
                  <c:v>46</c:v>
                </c:pt>
                <c:pt idx="11">
                  <c:v>63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69-4219-9156-7376BC3C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918687"/>
        <c:axId val="1865918271"/>
      </c:barChart>
      <c:catAx>
        <c:axId val="186591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5918271"/>
        <c:crosses val="autoZero"/>
        <c:auto val="1"/>
        <c:lblAlgn val="ctr"/>
        <c:lblOffset val="100"/>
        <c:noMultiLvlLbl val="0"/>
      </c:catAx>
      <c:valAx>
        <c:axId val="1865918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591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</a:t>
            </a:r>
            <a:r>
              <a:rPr lang="pt-BR" sz="1200" b="1" baseline="0"/>
              <a:t> dos empreendimentos do OP - </a:t>
            </a:r>
          </a:p>
          <a:p>
            <a:pPr>
              <a:defRPr sz="1200" b="1"/>
            </a:pPr>
            <a:r>
              <a:rPr lang="pt-BR" sz="1200" b="1" baseline="0"/>
              <a:t>Gestão 2025/2028</a:t>
            </a:r>
            <a:endParaRPr lang="pt-BR" sz="1200" b="1"/>
          </a:p>
        </c:rich>
      </c:tx>
      <c:layout>
        <c:manualLayout>
          <c:xMode val="edge"/>
          <c:yMode val="edge"/>
          <c:x val="0.2223150984408572"/>
          <c:y val="1.8340208263895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313732859764843"/>
          <c:y val="0.1999024936329151"/>
          <c:w val="0.64190354487311985"/>
          <c:h val="0.7399107192885269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4-40EE-BCC8-916032602FA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4-40EE-BCC8-916032602FA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A4-40EE-BCC8-916032602FA3}"/>
              </c:ext>
            </c:extLst>
          </c:dPt>
          <c:dLbls>
            <c:dLbl>
              <c:idx val="0"/>
              <c:layout>
                <c:manualLayout>
                  <c:x val="7.8292869641294841E-3"/>
                  <c:y val="-8.5377068156396799E-3"/>
                </c:manualLayout>
              </c:layout>
              <c:tx>
                <c:rich>
                  <a:bodyPr/>
                  <a:lstStyle/>
                  <a:p>
                    <a:fld id="{0F3A0A65-EA07-4C6A-9EC7-A88D403CA60B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E123C7B5-1B15-40EF-95DB-10133536EF9D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0A1F39FE-C06A-4402-9377-DDDE7092BCBD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A4-40EE-BCC8-916032602FA3}"/>
                </c:ext>
              </c:extLst>
            </c:dLbl>
            <c:dLbl>
              <c:idx val="1"/>
              <c:layout>
                <c:manualLayout>
                  <c:x val="0.2066557305336833"/>
                  <c:y val="-0.14323910044204696"/>
                </c:manualLayout>
              </c:layout>
              <c:tx>
                <c:rich>
                  <a:bodyPr/>
                  <a:lstStyle/>
                  <a:p>
                    <a:fld id="{3D053A85-122D-4AE3-BAC7-D6B3F8318DE8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14671C8A-CA24-4361-AA3F-27032F69DC3D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B6661BBB-C737-45BB-AD9F-D4244F4783E1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A4-40EE-BCC8-916032602F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B61E5D-28F9-43F6-834B-4D1A3276D83D}" type="CATEGORYNAME">
                      <a:rPr lang="en-US"/>
                      <a:pPr/>
                      <a:t>[NOME DA CATEGORIA]</a:t>
                    </a:fld>
                    <a:r>
                      <a:rPr lang="en-US"/>
                      <a:t>:</a:t>
                    </a:r>
                    <a:r>
                      <a:rPr lang="en-US" baseline="0"/>
                      <a:t> </a:t>
                    </a:r>
                    <a:fld id="{A5E123BB-DB02-4C49-A809-CFD32A60DA6E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(</a:t>
                    </a:r>
                    <a:fld id="{CD6BCF04-9EDF-43EE-A5FB-FAD6E46F8E74}" type="PERCENTAGE">
                      <a:rPr lang="en-US" baseline="0"/>
                      <a:pPr/>
                      <a:t>[PORCENTAGEM]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5A4-40EE-BCC8-916032602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'Gestão 2025-2028 - 280 emp'!$A$9:$A$11</c:f>
              <c:strCache>
                <c:ptCount val="3"/>
                <c:pt idx="0">
                  <c:v>Concluído</c:v>
                </c:pt>
                <c:pt idx="1">
                  <c:v>Em andamento</c:v>
                </c:pt>
                <c:pt idx="2">
                  <c:v>Em fase de viabilização</c:v>
                </c:pt>
              </c:strCache>
            </c:strRef>
          </c:cat>
          <c:val>
            <c:numRef>
              <c:f>'Gestão 2025-2028 - 280 emp'!$D$9:$D$11</c:f>
              <c:numCache>
                <c:formatCode>General</c:formatCode>
                <c:ptCount val="3"/>
                <c:pt idx="0">
                  <c:v>10</c:v>
                </c:pt>
                <c:pt idx="1">
                  <c:v>188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4-40EE-BCC8-91603260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Situação dos empreendimentos do OP por regional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'Gestão 2025-2028 - 280 emp'!$B$15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emp'!$B$16:$B$24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3-4DDF-A2F6-3AA3CA0FDEA3}"/>
            </c:ext>
          </c:extLst>
        </c:ser>
        <c:ser>
          <c:idx val="1"/>
          <c:order val="1"/>
          <c:tx>
            <c:strRef>
              <c:f>'Gestão 2025-2028 - 280 emp'!$C$15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emp'!$C$16:$C$24</c:f>
              <c:numCache>
                <c:formatCode>General</c:formatCode>
                <c:ptCount val="9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17</c:v>
                </c:pt>
                <c:pt idx="6">
                  <c:v>23</c:v>
                </c:pt>
                <c:pt idx="7">
                  <c:v>20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3-4DDF-A2F6-3AA3CA0FDEA3}"/>
            </c:ext>
          </c:extLst>
        </c:ser>
        <c:ser>
          <c:idx val="2"/>
          <c:order val="2"/>
          <c:tx>
            <c:strRef>
              <c:f>'Gestão 2025-2028 - 280 emp'!$D$15</c:f>
              <c:strCache>
                <c:ptCount val="1"/>
                <c:pt idx="0">
                  <c:v>Em fase de viabilização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emp'!$A$16:$A$24</c:f>
              <c:strCache>
                <c:ptCount val="9"/>
                <c:pt idx="0">
                  <c:v>Barreiro</c:v>
                </c:pt>
                <c:pt idx="1">
                  <c:v>Centro-Sul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'Gestão 2025-2028 - 280 emp'!$D$16:$D$24</c:f>
              <c:numCache>
                <c:formatCode>General</c:formatCode>
                <c:ptCount val="9"/>
                <c:pt idx="0">
                  <c:v>15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3-4DDF-A2F6-3AA3CA0FD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958447"/>
        <c:axId val="1906960111"/>
      </c:barChart>
      <c:catAx>
        <c:axId val="190695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960111"/>
        <c:crosses val="autoZero"/>
        <c:auto val="1"/>
        <c:lblAlgn val="ctr"/>
        <c:lblOffset val="100"/>
        <c:noMultiLvlLbl val="0"/>
      </c:catAx>
      <c:valAx>
        <c:axId val="1906960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695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u="none" strike="noStrike" baseline="0">
                <a:effectLst/>
              </a:rPr>
              <a:t>Situação dos empreendimentos por natureza da intervenção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481833105065209"/>
          <c:y val="0.14952691187574155"/>
          <c:w val="0.72276137419671926"/>
          <c:h val="0.736087618677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'Gestão 2025-2028 - 280 emp'!$B$41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emp'!$B$42:$B$47</c:f>
              <c:numCache>
                <c:formatCode>General</c:formatCode>
                <c:ptCount val="6"/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B-4A20-881F-83FD5B0BE677}"/>
            </c:ext>
          </c:extLst>
        </c:ser>
        <c:ser>
          <c:idx val="1"/>
          <c:order val="1"/>
          <c:tx>
            <c:strRef>
              <c:f>'Gestão 2025-2028 - 280 emp'!$C$41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emp'!$C$42:$C$47</c:f>
              <c:numCache>
                <c:formatCode>General</c:formatCode>
                <c:ptCount val="6"/>
                <c:pt idx="0">
                  <c:v>4</c:v>
                </c:pt>
                <c:pt idx="1">
                  <c:v>146</c:v>
                </c:pt>
                <c:pt idx="2">
                  <c:v>7</c:v>
                </c:pt>
                <c:pt idx="3">
                  <c:v>4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B-4A20-881F-83FD5B0BE677}"/>
            </c:ext>
          </c:extLst>
        </c:ser>
        <c:ser>
          <c:idx val="2"/>
          <c:order val="2"/>
          <c:tx>
            <c:strRef>
              <c:f>'Gestão 2025-2028 - 280 emp'!$D$41</c:f>
              <c:strCache>
                <c:ptCount val="1"/>
                <c:pt idx="0">
                  <c:v>Em fase de viabilização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emp'!$A$42:$A$47</c:f>
              <c:strCache>
                <c:ptCount val="6"/>
                <c:pt idx="0">
                  <c:v>Drenagem</c:v>
                </c:pt>
                <c:pt idx="1">
                  <c:v>Infraestrutura/Urbanização</c:v>
                </c:pt>
                <c:pt idx="2">
                  <c:v>Novos Equipamentos</c:v>
                </c:pt>
                <c:pt idx="3">
                  <c:v>Planejamento Urbano</c:v>
                </c:pt>
                <c:pt idx="4">
                  <c:v>Reforma/Ampliação de Equipamentos</c:v>
                </c:pt>
                <c:pt idx="5">
                  <c:v>Tratamento de Fundo de Vale</c:v>
                </c:pt>
              </c:strCache>
            </c:strRef>
          </c:cat>
          <c:val>
            <c:numRef>
              <c:f>'Gestão 2025-2028 - 280 emp'!$D$42:$D$47</c:f>
              <c:numCache>
                <c:formatCode>General</c:formatCode>
                <c:ptCount val="6"/>
                <c:pt idx="0">
                  <c:v>7</c:v>
                </c:pt>
                <c:pt idx="1">
                  <c:v>24</c:v>
                </c:pt>
                <c:pt idx="2">
                  <c:v>21</c:v>
                </c:pt>
                <c:pt idx="4">
                  <c:v>26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B-4A20-881F-83FD5B0B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1"/>
        <c:axId val="941336751"/>
        <c:axId val="941337167"/>
      </c:barChart>
      <c:catAx>
        <c:axId val="941336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1337167"/>
        <c:crosses val="autoZero"/>
        <c:auto val="1"/>
        <c:lblAlgn val="ctr"/>
        <c:lblOffset val="100"/>
        <c:noMultiLvlLbl val="0"/>
      </c:catAx>
      <c:valAx>
        <c:axId val="9413371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133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baseline="0">
                <a:effectLst/>
              </a:rPr>
              <a:t>Situação dos empreendimentos por temática</a:t>
            </a:r>
            <a:endParaRPr lang="pt-B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5610126072370451E-2"/>
          <c:y val="0.14179487179487177"/>
          <c:w val="0.93680394267263356"/>
          <c:h val="0.56559781950333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'Gestão 2025-2028 - 280 emp'!$B$28</c:f>
              <c:strCache>
                <c:ptCount val="1"/>
                <c:pt idx="0">
                  <c:v>Concluído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emp'!$A$29:$A$37</c:f>
              <c:strCache>
                <c:ptCount val="9"/>
                <c:pt idx="0">
                  <c:v>Cultura</c:v>
                </c:pt>
                <c:pt idx="1">
                  <c:v>Educação</c:v>
                </c:pt>
                <c:pt idx="2">
                  <c:v>Esportes</c:v>
                </c:pt>
                <c:pt idx="3">
                  <c:v>Infraestrutura</c:v>
                </c:pt>
                <c:pt idx="4">
                  <c:v>Meio Ambiente</c:v>
                </c:pt>
                <c:pt idx="5">
                  <c:v>Planejamento Urbano</c:v>
                </c:pt>
                <c:pt idx="6">
                  <c:v>Saúde</c:v>
                </c:pt>
                <c:pt idx="7">
                  <c:v>Social</c:v>
                </c:pt>
                <c:pt idx="8">
                  <c:v>Urbanização de Vila</c:v>
                </c:pt>
              </c:strCache>
            </c:strRef>
          </c:cat>
          <c:val>
            <c:numRef>
              <c:f>'Gestão 2025-2028 - 280 emp'!$B$29:$B$37</c:f>
              <c:numCache>
                <c:formatCode>General</c:formatCode>
                <c:ptCount val="9"/>
                <c:pt idx="0">
                  <c:v>1</c:v>
                </c:pt>
                <c:pt idx="3">
                  <c:v>4</c:v>
                </c:pt>
                <c:pt idx="4">
                  <c:v>1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35A-BEE4-58C9383A461C}"/>
            </c:ext>
          </c:extLst>
        </c:ser>
        <c:ser>
          <c:idx val="1"/>
          <c:order val="1"/>
          <c:tx>
            <c:strRef>
              <c:f>'Gestão 2025-2028 - 280 emp'!$C$28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emp'!$A$29:$A$37</c:f>
              <c:strCache>
                <c:ptCount val="9"/>
                <c:pt idx="0">
                  <c:v>Cultura</c:v>
                </c:pt>
                <c:pt idx="1">
                  <c:v>Educação</c:v>
                </c:pt>
                <c:pt idx="2">
                  <c:v>Esportes</c:v>
                </c:pt>
                <c:pt idx="3">
                  <c:v>Infraestrutura</c:v>
                </c:pt>
                <c:pt idx="4">
                  <c:v>Meio Ambiente</c:v>
                </c:pt>
                <c:pt idx="5">
                  <c:v>Planejamento Urbano</c:v>
                </c:pt>
                <c:pt idx="6">
                  <c:v>Saúde</c:v>
                </c:pt>
                <c:pt idx="7">
                  <c:v>Social</c:v>
                </c:pt>
                <c:pt idx="8">
                  <c:v>Urbanização de Vila</c:v>
                </c:pt>
              </c:strCache>
            </c:strRef>
          </c:cat>
          <c:val>
            <c:numRef>
              <c:f>'Gestão 2025-2028 - 280 emp'!$C$29:$C$37</c:f>
              <c:numCache>
                <c:formatCode>General</c:formatCode>
                <c:ptCount val="9"/>
                <c:pt idx="1">
                  <c:v>5</c:v>
                </c:pt>
                <c:pt idx="2">
                  <c:v>5</c:v>
                </c:pt>
                <c:pt idx="3">
                  <c:v>42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F-435A-BEE4-58C9383A461C}"/>
            </c:ext>
          </c:extLst>
        </c:ser>
        <c:ser>
          <c:idx val="2"/>
          <c:order val="2"/>
          <c:tx>
            <c:strRef>
              <c:f>'Gestão 2025-2028 - 280 emp'!$D$28</c:f>
              <c:strCache>
                <c:ptCount val="1"/>
                <c:pt idx="0">
                  <c:v>Em fase de viabilização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'Gestão 2025-2028 - 280 emp'!$A$29:$A$37</c:f>
              <c:strCache>
                <c:ptCount val="9"/>
                <c:pt idx="0">
                  <c:v>Cultura</c:v>
                </c:pt>
                <c:pt idx="1">
                  <c:v>Educação</c:v>
                </c:pt>
                <c:pt idx="2">
                  <c:v>Esportes</c:v>
                </c:pt>
                <c:pt idx="3">
                  <c:v>Infraestrutura</c:v>
                </c:pt>
                <c:pt idx="4">
                  <c:v>Meio Ambiente</c:v>
                </c:pt>
                <c:pt idx="5">
                  <c:v>Planejamento Urbano</c:v>
                </c:pt>
                <c:pt idx="6">
                  <c:v>Saúde</c:v>
                </c:pt>
                <c:pt idx="7">
                  <c:v>Social</c:v>
                </c:pt>
                <c:pt idx="8">
                  <c:v>Urbanização de Vila</c:v>
                </c:pt>
              </c:strCache>
            </c:strRef>
          </c:cat>
          <c:val>
            <c:numRef>
              <c:f>'Gestão 2025-2028 - 280 emp'!$D$29:$D$37</c:f>
              <c:numCache>
                <c:formatCode>General</c:formatCode>
                <c:ptCount val="9"/>
                <c:pt idx="1">
                  <c:v>2</c:v>
                </c:pt>
                <c:pt idx="2">
                  <c:v>3</c:v>
                </c:pt>
                <c:pt idx="3">
                  <c:v>35</c:v>
                </c:pt>
                <c:pt idx="4">
                  <c:v>4</c:v>
                </c:pt>
                <c:pt idx="6">
                  <c:v>21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F-435A-BEE4-58C9383A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1685247"/>
        <c:axId val="951691487"/>
      </c:barChart>
      <c:catAx>
        <c:axId val="95168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691487"/>
        <c:crosses val="autoZero"/>
        <c:auto val="1"/>
        <c:lblAlgn val="ctr"/>
        <c:lblOffset val="100"/>
        <c:noMultiLvlLbl val="0"/>
      </c:catAx>
      <c:valAx>
        <c:axId val="951691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68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41683818299692"/>
          <c:y val="0.89294811225519888"/>
          <c:w val="0.39516632363400617"/>
          <c:h val="8.653906723198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emf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61756</xdr:colOff>
      <xdr:row>0</xdr:row>
      <xdr:rowOff>37997</xdr:rowOff>
    </xdr:from>
    <xdr:to>
      <xdr:col>1</xdr:col>
      <xdr:colOff>1209676</xdr:colOff>
      <xdr:row>0</xdr:row>
      <xdr:rowOff>571500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52FDEE-686F-47D9-BCDF-F001E364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881" y="37997"/>
          <a:ext cx="1147920" cy="533503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107</xdr:row>
      <xdr:rowOff>0</xdr:rowOff>
    </xdr:from>
    <xdr:to>
      <xdr:col>6</xdr:col>
      <xdr:colOff>800099</xdr:colOff>
      <xdr:row>123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07D95-9E26-4DCA-845D-16E0F1738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103</xdr:row>
      <xdr:rowOff>0</xdr:rowOff>
    </xdr:from>
    <xdr:to>
      <xdr:col>9</xdr:col>
      <xdr:colOff>219075</xdr:colOff>
      <xdr:row>115</xdr:row>
      <xdr:rowOff>143294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086213-67B3-43A8-ADB7-84CACC2B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5946100"/>
          <a:ext cx="7886700" cy="3000794"/>
        </a:xfrm>
        <a:prstGeom prst="rect">
          <a:avLst/>
        </a:prstGeom>
      </xdr:spPr>
    </xdr:pic>
    <xdr:clientData/>
  </xdr:twoCellAnchor>
  <xdr:twoCellAnchor editAs="oneCell">
    <xdr:from>
      <xdr:col>1</xdr:col>
      <xdr:colOff>61756</xdr:colOff>
      <xdr:row>0</xdr:row>
      <xdr:rowOff>37997</xdr:rowOff>
    </xdr:from>
    <xdr:to>
      <xdr:col>1</xdr:col>
      <xdr:colOff>1209676</xdr:colOff>
      <xdr:row>0</xdr:row>
      <xdr:rowOff>552450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F085F5E-3F69-4EA6-A86F-DD2C1EDE1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881" y="37997"/>
          <a:ext cx="1147920" cy="51445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117</xdr:row>
      <xdr:rowOff>19049</xdr:rowOff>
    </xdr:from>
    <xdr:to>
      <xdr:col>9</xdr:col>
      <xdr:colOff>190500</xdr:colOff>
      <xdr:row>129</xdr:row>
      <xdr:rowOff>195262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6B3074E-DB2F-440C-8E17-FD51791DA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132</xdr:row>
      <xdr:rowOff>0</xdr:rowOff>
    </xdr:from>
    <xdr:to>
      <xdr:col>7</xdr:col>
      <xdr:colOff>838199</xdr:colOff>
      <xdr:row>148</xdr:row>
      <xdr:rowOff>223838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DE7B815-1AA6-45C6-8173-10E3CA4A6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156</xdr:row>
      <xdr:rowOff>114300</xdr:rowOff>
    </xdr:from>
    <xdr:to>
      <xdr:col>7</xdr:col>
      <xdr:colOff>809625</xdr:colOff>
      <xdr:row>173</xdr:row>
      <xdr:rowOff>100014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75488DD-70CF-4575-BED0-7547E4799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209</xdr:row>
      <xdr:rowOff>0</xdr:rowOff>
    </xdr:from>
    <xdr:to>
      <xdr:col>8</xdr:col>
      <xdr:colOff>609600</xdr:colOff>
      <xdr:row>221</xdr:row>
      <xdr:rowOff>109538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5411241-668C-40C0-96AA-61D941585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195106</xdr:colOff>
      <xdr:row>0</xdr:row>
      <xdr:rowOff>0</xdr:rowOff>
    </xdr:from>
    <xdr:to>
      <xdr:col>0</xdr:col>
      <xdr:colOff>1343026</xdr:colOff>
      <xdr:row>0</xdr:row>
      <xdr:rowOff>600075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1269A6-4195-4D02-AB6E-67A0E654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06" y="0"/>
          <a:ext cx="1147920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195106</xdr:colOff>
      <xdr:row>0</xdr:row>
      <xdr:rowOff>1</xdr:rowOff>
    </xdr:from>
    <xdr:to>
      <xdr:col>0</xdr:col>
      <xdr:colOff>1343026</xdr:colOff>
      <xdr:row>0</xdr:row>
      <xdr:rowOff>552450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69901C-0228-4986-B8F3-6FF70124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06" y="1"/>
          <a:ext cx="1147920" cy="55244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3</xdr:col>
      <xdr:colOff>838200</xdr:colOff>
      <xdr:row>112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F3CB50-AB5A-4660-9A43-06C57E308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113</xdr:row>
      <xdr:rowOff>9525</xdr:rowOff>
    </xdr:from>
    <xdr:to>
      <xdr:col>7</xdr:col>
      <xdr:colOff>471488</xdr:colOff>
      <xdr:row>123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D82E96-EBE1-4F52-B37E-FCEFC96AA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124</xdr:row>
      <xdr:rowOff>76200</xdr:rowOff>
    </xdr:from>
    <xdr:to>
      <xdr:col>7</xdr:col>
      <xdr:colOff>285750</xdr:colOff>
      <xdr:row>138</xdr:row>
      <xdr:rowOff>219075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B1DD048-81C5-4657-8B33-582C7396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140</xdr:row>
      <xdr:rowOff>19050</xdr:rowOff>
    </xdr:from>
    <xdr:to>
      <xdr:col>8</xdr:col>
      <xdr:colOff>314325</xdr:colOff>
      <xdr:row>150</xdr:row>
      <xdr:rowOff>114300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F46CAA8-BD22-49EB-B82B-B72C742B8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195106</xdr:colOff>
      <xdr:row>0</xdr:row>
      <xdr:rowOff>1</xdr:rowOff>
    </xdr:from>
    <xdr:to>
      <xdr:col>2</xdr:col>
      <xdr:colOff>476251</xdr:colOff>
      <xdr:row>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B3878F-ABF2-4140-86AB-0D1CC868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06" y="1"/>
          <a:ext cx="1147920" cy="59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5"/>
  <sheetViews>
    <sheetView topLeftCell="A7" zoomScaleNormal="100" workbookViewId="0">
      <selection sqref="A1:XFD1"/>
    </sheetView>
  </sheetViews>
  <sheetFormatPr defaultRowHeight="18.75" customHeight="1" x14ac:dyDescent="0.25"/>
  <cols>
    <col min="1" max="1" width="3.5703125" customWidth="1"/>
    <col min="2" max="2" width="25.7109375" customWidth="1"/>
    <col min="3" max="3" width="13.5703125" customWidth="1"/>
    <col min="4" max="4" width="12.5703125" customWidth="1"/>
    <col min="5" max="5" width="13.5703125" customWidth="1"/>
    <col min="6" max="6" width="12.42578125" customWidth="1"/>
    <col min="7" max="7" width="12.7109375" customWidth="1"/>
    <col min="8" max="8" width="10.42578125" customWidth="1"/>
    <col min="9" max="9" width="5.28515625" customWidth="1"/>
    <col min="10" max="10" width="25" customWidth="1"/>
    <col min="12" max="15" width="16.140625" customWidth="1"/>
  </cols>
  <sheetData>
    <row r="1" spans="1:21" ht="48.75" customHeight="1" x14ac:dyDescent="0.25">
      <c r="C1" s="62" t="s">
        <v>201</v>
      </c>
      <c r="D1" s="62"/>
      <c r="E1" s="62"/>
      <c r="G1" s="62" t="s">
        <v>200</v>
      </c>
      <c r="H1" s="62"/>
      <c r="I1" s="62"/>
      <c r="J1" s="58"/>
      <c r="K1" s="58"/>
      <c r="L1" s="58"/>
      <c r="M1" s="58"/>
    </row>
    <row r="2" spans="1:21" ht="17.25" customHeight="1" x14ac:dyDescent="0.25">
      <c r="C2" s="59"/>
      <c r="D2" s="59"/>
      <c r="E2" s="59"/>
      <c r="G2" s="59"/>
      <c r="H2" s="59"/>
      <c r="I2" s="59"/>
      <c r="J2" s="58"/>
      <c r="K2" s="58"/>
      <c r="L2" s="58"/>
      <c r="M2" s="58"/>
    </row>
    <row r="3" spans="1:21" s="17" customFormat="1" ht="18.75" customHeight="1" x14ac:dyDescent="0.25">
      <c r="B3" s="64" t="s">
        <v>34</v>
      </c>
      <c r="C3" s="64"/>
      <c r="D3" s="64"/>
      <c r="E3" s="64"/>
      <c r="F3" s="64"/>
      <c r="G3" s="2"/>
      <c r="H3"/>
      <c r="I3"/>
      <c r="J3"/>
      <c r="K3"/>
      <c r="L3"/>
      <c r="M3"/>
      <c r="N3"/>
      <c r="O3"/>
    </row>
    <row r="4" spans="1:21" s="17" customFormat="1" ht="18.75" customHeight="1" x14ac:dyDescent="0.25">
      <c r="B4" s="23" t="s">
        <v>35</v>
      </c>
      <c r="C4" s="23" t="s">
        <v>36</v>
      </c>
      <c r="D4" s="23" t="s">
        <v>33</v>
      </c>
      <c r="E4" s="23" t="s">
        <v>60</v>
      </c>
      <c r="F4" s="23" t="s">
        <v>24</v>
      </c>
      <c r="G4" s="2"/>
      <c r="I4"/>
      <c r="J4"/>
      <c r="K4"/>
      <c r="L4"/>
      <c r="M4"/>
      <c r="N4"/>
      <c r="O4"/>
      <c r="P4"/>
    </row>
    <row r="5" spans="1:21" s="17" customFormat="1" ht="18.75" customHeight="1" x14ac:dyDescent="0.25">
      <c r="B5" s="24" t="s">
        <v>25</v>
      </c>
      <c r="C5" s="24">
        <v>24</v>
      </c>
      <c r="D5" s="24">
        <v>1427</v>
      </c>
      <c r="E5" s="24">
        <f>SUM(C5:D5)</f>
        <v>1451</v>
      </c>
      <c r="F5" s="8">
        <f>E5*100/1721</f>
        <v>84.311446833236488</v>
      </c>
      <c r="G5" s="2"/>
      <c r="I5"/>
      <c r="J5"/>
      <c r="K5"/>
      <c r="L5"/>
      <c r="M5"/>
      <c r="N5"/>
      <c r="O5"/>
      <c r="P5"/>
    </row>
    <row r="6" spans="1:21" s="17" customFormat="1" ht="18.75" customHeight="1" x14ac:dyDescent="0.25">
      <c r="B6" s="24" t="s">
        <v>26</v>
      </c>
      <c r="C6" s="24">
        <v>10</v>
      </c>
      <c r="D6" s="24">
        <v>178</v>
      </c>
      <c r="E6" s="24">
        <f>SUM(C6:D6)</f>
        <v>188</v>
      </c>
      <c r="F6" s="8">
        <f t="shared" ref="F6:F8" si="0">E6*100/1721</f>
        <v>10.923881464264962</v>
      </c>
      <c r="G6" s="2"/>
      <c r="I6"/>
      <c r="J6"/>
      <c r="K6"/>
      <c r="L6"/>
      <c r="M6"/>
      <c r="N6"/>
      <c r="O6"/>
      <c r="P6"/>
    </row>
    <row r="7" spans="1:21" s="17" customFormat="1" ht="18.75" customHeight="1" x14ac:dyDescent="0.25">
      <c r="B7" s="24" t="s">
        <v>54</v>
      </c>
      <c r="C7" s="24">
        <v>3</v>
      </c>
      <c r="D7" s="24">
        <v>79</v>
      </c>
      <c r="E7" s="24">
        <f>SUM(C7:D7)</f>
        <v>82</v>
      </c>
      <c r="F7" s="8">
        <f t="shared" si="0"/>
        <v>4.7646717024985472</v>
      </c>
      <c r="G7" s="2"/>
      <c r="I7"/>
      <c r="J7"/>
      <c r="K7"/>
      <c r="L7"/>
      <c r="M7"/>
      <c r="N7"/>
      <c r="O7"/>
      <c r="P7"/>
    </row>
    <row r="8" spans="1:21" s="17" customFormat="1" ht="18.75" customHeight="1" x14ac:dyDescent="0.25">
      <c r="B8" s="15" t="s">
        <v>9</v>
      </c>
      <c r="C8" s="6">
        <f>SUM(C5:C7)</f>
        <v>37</v>
      </c>
      <c r="D8" s="6">
        <f>SUM(D5:D7)</f>
        <v>1684</v>
      </c>
      <c r="E8" s="6">
        <f>SUM(E5:E7)</f>
        <v>1721</v>
      </c>
      <c r="F8" s="25">
        <f t="shared" si="0"/>
        <v>100</v>
      </c>
      <c r="G8" s="2"/>
      <c r="I8"/>
      <c r="J8"/>
      <c r="K8"/>
      <c r="L8"/>
      <c r="M8"/>
      <c r="N8"/>
      <c r="O8"/>
      <c r="P8"/>
      <c r="Q8"/>
    </row>
    <row r="9" spans="1:21" s="17" customFormat="1" ht="24" customHeight="1" x14ac:dyDescent="0.25">
      <c r="A9"/>
      <c r="I9"/>
      <c r="J9"/>
      <c r="K9"/>
      <c r="L9"/>
      <c r="M9"/>
      <c r="N9"/>
      <c r="O9"/>
      <c r="P9"/>
      <c r="Q9"/>
      <c r="R9"/>
    </row>
    <row r="10" spans="1:21" s="17" customFormat="1" ht="18.75" customHeight="1" x14ac:dyDescent="0.25">
      <c r="A10"/>
      <c r="B10" s="65" t="s">
        <v>58</v>
      </c>
      <c r="C10" s="65"/>
      <c r="D10" s="65"/>
      <c r="E10" s="65"/>
      <c r="F10" s="65"/>
      <c r="H10"/>
      <c r="I10"/>
      <c r="J10"/>
      <c r="K10"/>
      <c r="L10"/>
      <c r="M10"/>
      <c r="N10"/>
      <c r="O10"/>
      <c r="P10"/>
      <c r="Q10"/>
      <c r="R10"/>
    </row>
    <row r="11" spans="1:21" s="17" customFormat="1" ht="29.25" customHeight="1" x14ac:dyDescent="0.25">
      <c r="A11"/>
      <c r="B11" s="26" t="s">
        <v>59</v>
      </c>
      <c r="C11" s="26" t="s">
        <v>25</v>
      </c>
      <c r="D11" s="26" t="s">
        <v>26</v>
      </c>
      <c r="E11" s="26" t="s">
        <v>90</v>
      </c>
      <c r="F11" s="26" t="s">
        <v>9</v>
      </c>
      <c r="G11" s="12" t="s">
        <v>61</v>
      </c>
      <c r="I11"/>
      <c r="J11"/>
      <c r="K11"/>
      <c r="L11"/>
      <c r="M11"/>
      <c r="N11"/>
      <c r="O11"/>
      <c r="Q11"/>
      <c r="R11"/>
      <c r="S11"/>
      <c r="T11"/>
      <c r="U11"/>
    </row>
    <row r="12" spans="1:21" s="17" customFormat="1" ht="18.75" customHeight="1" x14ac:dyDescent="0.25">
      <c r="A12"/>
      <c r="B12" s="19" t="s">
        <v>62</v>
      </c>
      <c r="C12" s="19">
        <v>20</v>
      </c>
      <c r="D12" s="19"/>
      <c r="E12" s="27"/>
      <c r="F12" s="19">
        <v>20</v>
      </c>
      <c r="G12" s="18">
        <f>C12*100/F12</f>
        <v>100</v>
      </c>
      <c r="I12"/>
      <c r="J12"/>
      <c r="K12"/>
      <c r="L12"/>
      <c r="M12"/>
      <c r="N12"/>
      <c r="O12"/>
      <c r="Q12"/>
      <c r="R12"/>
      <c r="S12"/>
      <c r="T12"/>
      <c r="U12"/>
    </row>
    <row r="13" spans="1:21" s="17" customFormat="1" ht="15" x14ac:dyDescent="0.25">
      <c r="A13"/>
      <c r="B13" s="19" t="s">
        <v>63</v>
      </c>
      <c r="C13" s="19">
        <v>154</v>
      </c>
      <c r="D13" s="19">
        <v>5</v>
      </c>
      <c r="E13" s="19">
        <v>2</v>
      </c>
      <c r="F13" s="19">
        <v>161</v>
      </c>
      <c r="G13" s="18">
        <f t="shared" ref="G13:G23" si="1">C13*100/F13</f>
        <v>95.652173913043484</v>
      </c>
      <c r="I13"/>
      <c r="J13"/>
      <c r="K13"/>
      <c r="L13"/>
      <c r="M13"/>
      <c r="N13"/>
      <c r="O13"/>
      <c r="Q13"/>
      <c r="R13"/>
      <c r="S13"/>
      <c r="T13"/>
      <c r="U13"/>
    </row>
    <row r="14" spans="1:21" s="17" customFormat="1" ht="18.75" customHeight="1" x14ac:dyDescent="0.25">
      <c r="A14"/>
      <c r="B14" s="19" t="s">
        <v>64</v>
      </c>
      <c r="C14" s="19">
        <v>49</v>
      </c>
      <c r="D14" s="19">
        <v>5</v>
      </c>
      <c r="E14" s="19">
        <v>3</v>
      </c>
      <c r="F14" s="19">
        <v>57</v>
      </c>
      <c r="G14" s="18">
        <f t="shared" si="1"/>
        <v>85.964912280701753</v>
      </c>
      <c r="I14"/>
      <c r="J14"/>
      <c r="K14"/>
      <c r="L14"/>
      <c r="M14"/>
      <c r="N14"/>
      <c r="O14"/>
      <c r="Q14"/>
      <c r="R14"/>
      <c r="S14"/>
      <c r="T14"/>
      <c r="U14"/>
    </row>
    <row r="15" spans="1:21" s="17" customFormat="1" ht="18.75" customHeight="1" x14ac:dyDescent="0.25">
      <c r="A15"/>
      <c r="B15" s="19" t="s">
        <v>65</v>
      </c>
      <c r="C15" s="19">
        <v>15</v>
      </c>
      <c r="D15" s="27"/>
      <c r="E15" s="27"/>
      <c r="F15" s="19">
        <v>15</v>
      </c>
      <c r="G15" s="18">
        <f t="shared" si="1"/>
        <v>100</v>
      </c>
      <c r="I15"/>
      <c r="J15"/>
      <c r="K15"/>
      <c r="L15"/>
      <c r="M15"/>
      <c r="N15"/>
      <c r="O15"/>
      <c r="Q15"/>
      <c r="R15"/>
      <c r="S15"/>
      <c r="T15"/>
      <c r="U15"/>
    </row>
    <row r="16" spans="1:21" s="17" customFormat="1" ht="18.75" customHeight="1" x14ac:dyDescent="0.25">
      <c r="A16"/>
      <c r="B16" s="19" t="s">
        <v>66</v>
      </c>
      <c r="C16" s="19">
        <v>576</v>
      </c>
      <c r="D16" s="19">
        <v>42</v>
      </c>
      <c r="E16" s="19">
        <v>35</v>
      </c>
      <c r="F16" s="19">
        <v>653</v>
      </c>
      <c r="G16" s="18">
        <f t="shared" si="1"/>
        <v>88.208269525267994</v>
      </c>
      <c r="I16"/>
      <c r="J16"/>
      <c r="K16"/>
      <c r="L16"/>
      <c r="M16"/>
      <c r="N16"/>
      <c r="O16"/>
      <c r="Q16"/>
      <c r="R16"/>
      <c r="S16"/>
      <c r="T16"/>
      <c r="U16"/>
    </row>
    <row r="17" spans="1:21" s="17" customFormat="1" ht="18.75" customHeight="1" x14ac:dyDescent="0.25">
      <c r="A17"/>
      <c r="B17" s="19" t="s">
        <v>67</v>
      </c>
      <c r="C17" s="19">
        <v>40</v>
      </c>
      <c r="D17" s="19">
        <v>6</v>
      </c>
      <c r="E17" s="19">
        <v>4</v>
      </c>
      <c r="F17" s="19">
        <v>50</v>
      </c>
      <c r="G17" s="18">
        <f t="shared" si="1"/>
        <v>80</v>
      </c>
      <c r="I17"/>
      <c r="J17"/>
      <c r="K17"/>
      <c r="L17"/>
      <c r="M17"/>
      <c r="N17"/>
      <c r="O17"/>
      <c r="Q17"/>
      <c r="R17"/>
      <c r="S17"/>
      <c r="T17"/>
      <c r="U17"/>
    </row>
    <row r="18" spans="1:21" s="17" customFormat="1" ht="18.75" customHeight="1" x14ac:dyDescent="0.25">
      <c r="A18"/>
      <c r="B18" s="19" t="s">
        <v>68</v>
      </c>
      <c r="C18" s="19">
        <v>9</v>
      </c>
      <c r="D18" s="27">
        <v>4</v>
      </c>
      <c r="E18" s="27"/>
      <c r="F18" s="19">
        <v>9</v>
      </c>
      <c r="G18" s="18">
        <f t="shared" si="1"/>
        <v>100</v>
      </c>
      <c r="I18"/>
      <c r="J18"/>
      <c r="K18"/>
      <c r="L18"/>
      <c r="M18"/>
      <c r="N18"/>
      <c r="O18"/>
      <c r="Q18"/>
      <c r="R18"/>
      <c r="S18"/>
      <c r="T18"/>
      <c r="U18"/>
    </row>
    <row r="19" spans="1:21" s="17" customFormat="1" ht="18.75" customHeight="1" x14ac:dyDescent="0.25">
      <c r="A19"/>
      <c r="B19" s="19" t="s">
        <v>69</v>
      </c>
      <c r="C19" s="19">
        <v>143</v>
      </c>
      <c r="D19" s="19">
        <v>9</v>
      </c>
      <c r="E19" s="19">
        <v>21</v>
      </c>
      <c r="F19" s="19">
        <v>173</v>
      </c>
      <c r="G19" s="18">
        <f t="shared" si="1"/>
        <v>82.658959537572258</v>
      </c>
      <c r="I19"/>
      <c r="J19"/>
      <c r="K19"/>
      <c r="L19"/>
      <c r="M19"/>
      <c r="N19"/>
      <c r="O19"/>
      <c r="Q19"/>
      <c r="R19"/>
      <c r="S19"/>
      <c r="T19"/>
      <c r="U19"/>
    </row>
    <row r="20" spans="1:21" s="17" customFormat="1" ht="18.75" customHeight="1" x14ac:dyDescent="0.25">
      <c r="A20"/>
      <c r="B20" s="19" t="s">
        <v>70</v>
      </c>
      <c r="C20" s="19">
        <v>9</v>
      </c>
      <c r="D20" s="27"/>
      <c r="E20" s="27"/>
      <c r="F20" s="19">
        <v>9</v>
      </c>
      <c r="G20" s="18">
        <f t="shared" si="1"/>
        <v>100</v>
      </c>
      <c r="I20"/>
      <c r="J20"/>
      <c r="K20"/>
      <c r="L20"/>
      <c r="M20"/>
      <c r="N20"/>
      <c r="O20"/>
      <c r="Q20"/>
      <c r="R20"/>
      <c r="S20"/>
      <c r="T20"/>
      <c r="U20"/>
    </row>
    <row r="21" spans="1:21" s="17" customFormat="1" ht="18.75" customHeight="1" x14ac:dyDescent="0.25">
      <c r="A21"/>
      <c r="B21" s="19" t="s">
        <v>71</v>
      </c>
      <c r="C21" s="19">
        <v>41</v>
      </c>
      <c r="D21" s="19">
        <v>1</v>
      </c>
      <c r="E21" s="19">
        <v>17</v>
      </c>
      <c r="F21" s="19">
        <v>59</v>
      </c>
      <c r="G21" s="18">
        <f t="shared" si="1"/>
        <v>69.491525423728817</v>
      </c>
      <c r="I21"/>
      <c r="J21"/>
      <c r="K21"/>
      <c r="L21"/>
      <c r="M21"/>
      <c r="N21"/>
      <c r="O21"/>
      <c r="Q21"/>
      <c r="R21"/>
      <c r="S21"/>
      <c r="T21"/>
      <c r="U21"/>
    </row>
    <row r="22" spans="1:21" s="17" customFormat="1" ht="18.75" customHeight="1" x14ac:dyDescent="0.25">
      <c r="A22"/>
      <c r="B22" s="19" t="s">
        <v>72</v>
      </c>
      <c r="C22" s="19">
        <v>395</v>
      </c>
      <c r="D22" s="19">
        <v>116</v>
      </c>
      <c r="E22" s="27"/>
      <c r="F22" s="19">
        <v>515</v>
      </c>
      <c r="G22" s="18">
        <f t="shared" si="1"/>
        <v>76.699029126213588</v>
      </c>
      <c r="I22"/>
      <c r="N22"/>
      <c r="O22"/>
      <c r="Q22"/>
      <c r="R22"/>
      <c r="S22"/>
      <c r="T22"/>
      <c r="U22"/>
    </row>
    <row r="23" spans="1:21" s="17" customFormat="1" ht="18.75" customHeight="1" x14ac:dyDescent="0.25">
      <c r="A23"/>
      <c r="B23" s="22" t="s">
        <v>9</v>
      </c>
      <c r="C23" s="22">
        <f>SUM(C12:C22)</f>
        <v>1451</v>
      </c>
      <c r="D23" s="22">
        <f>SUM(D12:D22)</f>
        <v>188</v>
      </c>
      <c r="E23" s="22">
        <f>SUM(E12:E22)</f>
        <v>82</v>
      </c>
      <c r="F23" s="22">
        <f>SUM(F12:F22)</f>
        <v>1721</v>
      </c>
      <c r="G23" s="28">
        <f t="shared" si="1"/>
        <v>84.311446833236488</v>
      </c>
      <c r="I23"/>
      <c r="Q23"/>
      <c r="R23"/>
      <c r="S23"/>
      <c r="T23"/>
      <c r="U23"/>
    </row>
    <row r="24" spans="1:21" s="17" customFormat="1" ht="24" customHeight="1" x14ac:dyDescent="0.25">
      <c r="A24"/>
      <c r="B24" s="9"/>
      <c r="C24" s="9"/>
      <c r="D24" s="9"/>
      <c r="E24" s="9"/>
      <c r="F24" s="13"/>
      <c r="H24"/>
      <c r="I24"/>
      <c r="P24"/>
      <c r="Q24"/>
      <c r="R24"/>
      <c r="S24"/>
      <c r="T24"/>
      <c r="U24"/>
    </row>
    <row r="25" spans="1:21" s="17" customFormat="1" ht="18.75" customHeight="1" x14ac:dyDescent="0.25">
      <c r="A25"/>
      <c r="B25" s="65" t="s">
        <v>81</v>
      </c>
      <c r="C25" s="65"/>
      <c r="D25" s="65"/>
      <c r="E25" s="65"/>
      <c r="F25" s="65"/>
      <c r="H25"/>
      <c r="I25"/>
      <c r="P25"/>
      <c r="Q25"/>
    </row>
    <row r="26" spans="1:21" s="17" customFormat="1" ht="27.75" customHeight="1" x14ac:dyDescent="0.25">
      <c r="A26"/>
      <c r="B26" s="26" t="s">
        <v>23</v>
      </c>
      <c r="C26" s="26" t="s">
        <v>25</v>
      </c>
      <c r="D26" s="26" t="s">
        <v>26</v>
      </c>
      <c r="E26" s="26" t="s">
        <v>90</v>
      </c>
      <c r="F26" s="26" t="s">
        <v>9</v>
      </c>
      <c r="G26" s="12" t="s">
        <v>61</v>
      </c>
      <c r="H26"/>
      <c r="I26"/>
      <c r="P26"/>
      <c r="Q26"/>
    </row>
    <row r="27" spans="1:21" s="17" customFormat="1" ht="18.75" customHeight="1" x14ac:dyDescent="0.25">
      <c r="A27"/>
      <c r="B27" s="19" t="s">
        <v>0</v>
      </c>
      <c r="C27" s="19">
        <v>174</v>
      </c>
      <c r="D27" s="19">
        <v>20</v>
      </c>
      <c r="E27" s="19">
        <v>15</v>
      </c>
      <c r="F27" s="19">
        <v>209</v>
      </c>
      <c r="G27" s="8">
        <f t="shared" ref="G27:G36" si="2">C27*100/F27</f>
        <v>83.253588516746404</v>
      </c>
      <c r="H27"/>
      <c r="I27"/>
      <c r="P27"/>
      <c r="Q27"/>
    </row>
    <row r="28" spans="1:21" s="17" customFormat="1" ht="18.75" customHeight="1" x14ac:dyDescent="0.25">
      <c r="A28"/>
      <c r="B28" s="19" t="s">
        <v>1</v>
      </c>
      <c r="C28" s="19">
        <v>145</v>
      </c>
      <c r="D28" s="19">
        <v>21</v>
      </c>
      <c r="E28" s="19">
        <v>4</v>
      </c>
      <c r="F28" s="19">
        <v>170</v>
      </c>
      <c r="G28" s="8">
        <f t="shared" si="2"/>
        <v>85.294117647058826</v>
      </c>
      <c r="H28"/>
      <c r="I28"/>
      <c r="P28"/>
      <c r="Q28"/>
    </row>
    <row r="29" spans="1:21" s="17" customFormat="1" ht="18.75" customHeight="1" x14ac:dyDescent="0.25">
      <c r="A29"/>
      <c r="B29" s="19" t="s">
        <v>2</v>
      </c>
      <c r="C29" s="19">
        <v>168</v>
      </c>
      <c r="D29" s="19">
        <v>23</v>
      </c>
      <c r="E29" s="19">
        <v>8</v>
      </c>
      <c r="F29" s="19">
        <v>199</v>
      </c>
      <c r="G29" s="8">
        <f t="shared" si="2"/>
        <v>84.422110552763826</v>
      </c>
      <c r="H29"/>
      <c r="I29"/>
      <c r="P29"/>
      <c r="Q29"/>
    </row>
    <row r="30" spans="1:21" s="17" customFormat="1" ht="18.75" customHeight="1" x14ac:dyDescent="0.25">
      <c r="A30"/>
      <c r="B30" s="19" t="s">
        <v>3</v>
      </c>
      <c r="C30" s="19">
        <v>164</v>
      </c>
      <c r="D30" s="19">
        <v>24</v>
      </c>
      <c r="E30" s="19">
        <v>8</v>
      </c>
      <c r="F30" s="19">
        <v>196</v>
      </c>
      <c r="G30" s="8">
        <f t="shared" si="2"/>
        <v>83.673469387755105</v>
      </c>
      <c r="H30"/>
      <c r="I30"/>
      <c r="P30"/>
      <c r="Q30"/>
    </row>
    <row r="31" spans="1:21" s="17" customFormat="1" ht="18.75" customHeight="1" x14ac:dyDescent="0.25">
      <c r="A31"/>
      <c r="B31" s="19" t="s">
        <v>4</v>
      </c>
      <c r="C31" s="19">
        <v>156</v>
      </c>
      <c r="D31" s="19">
        <v>22</v>
      </c>
      <c r="E31" s="19">
        <v>8</v>
      </c>
      <c r="F31" s="19">
        <v>186</v>
      </c>
      <c r="G31" s="8">
        <f t="shared" si="2"/>
        <v>83.870967741935488</v>
      </c>
      <c r="H31"/>
      <c r="I31"/>
      <c r="J31"/>
      <c r="K31"/>
      <c r="P31"/>
      <c r="Q31"/>
    </row>
    <row r="32" spans="1:21" s="17" customFormat="1" ht="18.75" customHeight="1" x14ac:dyDescent="0.25">
      <c r="A32"/>
      <c r="B32" s="19" t="s">
        <v>5</v>
      </c>
      <c r="C32" s="19">
        <v>176</v>
      </c>
      <c r="D32" s="19">
        <v>17</v>
      </c>
      <c r="E32" s="19">
        <v>10</v>
      </c>
      <c r="F32" s="19">
        <v>203</v>
      </c>
      <c r="G32" s="8">
        <f t="shared" si="2"/>
        <v>86.699507389162562</v>
      </c>
      <c r="H32"/>
      <c r="I32"/>
      <c r="J32"/>
      <c r="K32"/>
      <c r="L32"/>
      <c r="M32"/>
      <c r="N32"/>
      <c r="O32"/>
      <c r="P32"/>
      <c r="Q32"/>
    </row>
    <row r="33" spans="1:18" s="17" customFormat="1" ht="18.75" customHeight="1" x14ac:dyDescent="0.25">
      <c r="A33"/>
      <c r="B33" s="19" t="s">
        <v>6</v>
      </c>
      <c r="C33" s="19">
        <v>164</v>
      </c>
      <c r="D33" s="19">
        <v>23</v>
      </c>
      <c r="E33" s="19">
        <v>10</v>
      </c>
      <c r="F33" s="19">
        <v>197</v>
      </c>
      <c r="G33" s="8">
        <f t="shared" si="2"/>
        <v>83.248730964467001</v>
      </c>
      <c r="H33"/>
      <c r="I33"/>
      <c r="J33"/>
      <c r="K33"/>
      <c r="L33"/>
      <c r="M33"/>
      <c r="N33"/>
      <c r="O33"/>
      <c r="P33"/>
      <c r="Q33"/>
    </row>
    <row r="34" spans="1:18" s="17" customFormat="1" ht="18.75" customHeight="1" x14ac:dyDescent="0.25">
      <c r="A34"/>
      <c r="B34" s="19" t="s">
        <v>7</v>
      </c>
      <c r="C34" s="19">
        <v>138</v>
      </c>
      <c r="D34" s="19">
        <v>20</v>
      </c>
      <c r="E34" s="19">
        <v>10</v>
      </c>
      <c r="F34" s="19">
        <v>168</v>
      </c>
      <c r="G34" s="8">
        <f t="shared" si="2"/>
        <v>82.142857142857139</v>
      </c>
      <c r="H34"/>
      <c r="I34"/>
      <c r="J34"/>
      <c r="K34"/>
      <c r="L34"/>
      <c r="M34"/>
      <c r="N34"/>
      <c r="O34"/>
      <c r="P34"/>
      <c r="Q34"/>
      <c r="R34"/>
    </row>
    <row r="35" spans="1:18" s="17" customFormat="1" ht="18.75" customHeight="1" x14ac:dyDescent="0.25">
      <c r="A35"/>
      <c r="B35" s="19" t="s">
        <v>8</v>
      </c>
      <c r="C35" s="19">
        <v>166</v>
      </c>
      <c r="D35" s="19">
        <v>18</v>
      </c>
      <c r="E35" s="19">
        <v>9</v>
      </c>
      <c r="F35" s="19">
        <v>193</v>
      </c>
      <c r="G35" s="8">
        <f t="shared" si="2"/>
        <v>86.010362694300511</v>
      </c>
      <c r="H35"/>
      <c r="I35"/>
      <c r="J35"/>
      <c r="K35"/>
      <c r="L35"/>
      <c r="M35"/>
      <c r="N35"/>
      <c r="O35"/>
      <c r="P35"/>
      <c r="Q35"/>
      <c r="R35"/>
    </row>
    <row r="36" spans="1:18" s="17" customFormat="1" ht="18.75" customHeight="1" x14ac:dyDescent="0.25">
      <c r="A36"/>
      <c r="B36" s="22" t="s">
        <v>9</v>
      </c>
      <c r="C36" s="22">
        <f>SUM(C27:C35)</f>
        <v>1451</v>
      </c>
      <c r="D36" s="22">
        <f>SUM(D27:D35)</f>
        <v>188</v>
      </c>
      <c r="E36" s="22">
        <f>SUM(E27:E35)</f>
        <v>82</v>
      </c>
      <c r="F36" s="22">
        <f>SUM(F27:F35)</f>
        <v>1721</v>
      </c>
      <c r="G36" s="25">
        <f t="shared" si="2"/>
        <v>84.311446833236488</v>
      </c>
      <c r="H36"/>
      <c r="I36"/>
      <c r="J36"/>
      <c r="K36"/>
      <c r="L36"/>
      <c r="M36"/>
      <c r="N36"/>
      <c r="O36"/>
      <c r="P36"/>
      <c r="Q36"/>
      <c r="R36"/>
    </row>
    <row r="37" spans="1:18" s="17" customFormat="1" ht="24.75" customHeight="1" x14ac:dyDescent="0.25">
      <c r="A37"/>
      <c r="H37"/>
      <c r="I37"/>
      <c r="J37"/>
      <c r="K37"/>
      <c r="L37"/>
      <c r="M37"/>
      <c r="N37"/>
      <c r="O37"/>
      <c r="P37"/>
      <c r="Q37"/>
      <c r="R37"/>
    </row>
    <row r="38" spans="1:18" s="17" customFormat="1" ht="18.75" customHeight="1" x14ac:dyDescent="0.25">
      <c r="A38"/>
      <c r="B38" s="65" t="s">
        <v>73</v>
      </c>
      <c r="C38" s="65"/>
      <c r="D38" s="65"/>
      <c r="E38" s="65"/>
      <c r="F38" s="65"/>
      <c r="G38"/>
      <c r="H38"/>
      <c r="I38"/>
      <c r="J38"/>
      <c r="K38"/>
      <c r="L38"/>
      <c r="M38"/>
      <c r="N38"/>
      <c r="O38"/>
      <c r="P38"/>
      <c r="Q38"/>
      <c r="R38"/>
    </row>
    <row r="39" spans="1:18" s="17" customFormat="1" ht="30" customHeight="1" x14ac:dyDescent="0.25">
      <c r="A39"/>
      <c r="B39" s="26" t="s">
        <v>74</v>
      </c>
      <c r="C39" s="26" t="s">
        <v>25</v>
      </c>
      <c r="D39" s="26" t="s">
        <v>26</v>
      </c>
      <c r="E39" s="26" t="s">
        <v>90</v>
      </c>
      <c r="F39" s="26" t="s">
        <v>9</v>
      </c>
      <c r="G39" s="12" t="s">
        <v>61</v>
      </c>
      <c r="H39"/>
      <c r="I39"/>
      <c r="N39"/>
      <c r="O39"/>
      <c r="Q39"/>
      <c r="R39"/>
    </row>
    <row r="40" spans="1:18" s="17" customFormat="1" ht="18.75" customHeight="1" x14ac:dyDescent="0.25">
      <c r="A40"/>
      <c r="B40" s="19" t="s">
        <v>75</v>
      </c>
      <c r="C40" s="19">
        <v>306</v>
      </c>
      <c r="D40" s="19">
        <v>4</v>
      </c>
      <c r="E40" s="19">
        <v>7</v>
      </c>
      <c r="F40" s="19">
        <v>317</v>
      </c>
      <c r="G40" s="18">
        <f t="shared" ref="G40:G48" si="3">C40*100/F40</f>
        <v>96.529968454258679</v>
      </c>
      <c r="H40"/>
      <c r="I40"/>
      <c r="N40"/>
      <c r="O40"/>
      <c r="Q40"/>
      <c r="R40"/>
    </row>
    <row r="41" spans="1:18" s="17" customFormat="1" ht="18.75" customHeight="1" x14ac:dyDescent="0.25">
      <c r="A41"/>
      <c r="B41" s="19" t="s">
        <v>65</v>
      </c>
      <c r="C41" s="19">
        <v>15</v>
      </c>
      <c r="D41" s="27"/>
      <c r="E41" s="27"/>
      <c r="F41" s="19">
        <v>15</v>
      </c>
      <c r="G41" s="18">
        <f t="shared" si="3"/>
        <v>100</v>
      </c>
      <c r="H41"/>
      <c r="I41"/>
      <c r="N41"/>
      <c r="O41"/>
      <c r="Q41"/>
      <c r="R41"/>
    </row>
    <row r="42" spans="1:18" s="17" customFormat="1" ht="18.75" customHeight="1" x14ac:dyDescent="0.25">
      <c r="A42"/>
      <c r="B42" s="19" t="s">
        <v>76</v>
      </c>
      <c r="C42" s="19">
        <v>612</v>
      </c>
      <c r="D42" s="19">
        <v>146</v>
      </c>
      <c r="E42" s="19">
        <v>24</v>
      </c>
      <c r="F42" s="19">
        <v>786</v>
      </c>
      <c r="G42" s="18">
        <f t="shared" si="3"/>
        <v>77.862595419847324</v>
      </c>
      <c r="H42"/>
      <c r="I42"/>
      <c r="N42"/>
      <c r="O42"/>
      <c r="Q42"/>
      <c r="R42"/>
    </row>
    <row r="43" spans="1:18" s="17" customFormat="1" ht="18.75" customHeight="1" x14ac:dyDescent="0.25">
      <c r="A43"/>
      <c r="B43" s="19" t="s">
        <v>77</v>
      </c>
      <c r="C43" s="19">
        <v>223</v>
      </c>
      <c r="D43" s="19">
        <v>7</v>
      </c>
      <c r="E43" s="19">
        <v>21</v>
      </c>
      <c r="F43" s="19">
        <v>251</v>
      </c>
      <c r="G43" s="18">
        <f t="shared" si="3"/>
        <v>88.844621513944219</v>
      </c>
      <c r="H43"/>
      <c r="I43"/>
      <c r="N43"/>
      <c r="O43"/>
      <c r="Q43"/>
      <c r="R43"/>
    </row>
    <row r="44" spans="1:18" s="17" customFormat="1" ht="18.75" customHeight="1" x14ac:dyDescent="0.25">
      <c r="A44"/>
      <c r="B44" s="19" t="s">
        <v>68</v>
      </c>
      <c r="C44" s="19">
        <v>9</v>
      </c>
      <c r="D44" s="27">
        <v>4</v>
      </c>
      <c r="E44" s="27"/>
      <c r="F44" s="19">
        <v>9</v>
      </c>
      <c r="G44" s="18">
        <f t="shared" si="3"/>
        <v>100</v>
      </c>
      <c r="H44"/>
      <c r="I44"/>
      <c r="N44"/>
      <c r="O44"/>
      <c r="Q44"/>
      <c r="R44"/>
    </row>
    <row r="45" spans="1:18" s="17" customFormat="1" ht="29.25" customHeight="1" x14ac:dyDescent="0.25">
      <c r="A45"/>
      <c r="B45" s="19" t="s">
        <v>78</v>
      </c>
      <c r="C45" s="19">
        <v>221</v>
      </c>
      <c r="D45" s="19">
        <v>19</v>
      </c>
      <c r="E45" s="19">
        <v>26</v>
      </c>
      <c r="F45" s="19">
        <v>266</v>
      </c>
      <c r="G45" s="18">
        <f t="shared" si="3"/>
        <v>83.082706766917298</v>
      </c>
      <c r="H45"/>
      <c r="I45"/>
      <c r="N45"/>
      <c r="O45"/>
      <c r="Q45"/>
      <c r="R45"/>
    </row>
    <row r="46" spans="1:18" s="17" customFormat="1" ht="18.75" customHeight="1" x14ac:dyDescent="0.25">
      <c r="A46"/>
      <c r="B46" s="19" t="s">
        <v>79</v>
      </c>
      <c r="C46" s="19">
        <v>9</v>
      </c>
      <c r="D46" s="27"/>
      <c r="E46" s="27"/>
      <c r="F46" s="19">
        <v>9</v>
      </c>
      <c r="G46" s="18">
        <f t="shared" si="3"/>
        <v>100</v>
      </c>
      <c r="H46"/>
      <c r="I46"/>
      <c r="N46"/>
      <c r="O46"/>
      <c r="Q46"/>
      <c r="R46"/>
    </row>
    <row r="47" spans="1:18" s="17" customFormat="1" ht="27.75" customHeight="1" x14ac:dyDescent="0.25">
      <c r="A47"/>
      <c r="B47" s="19" t="s">
        <v>80</v>
      </c>
      <c r="C47" s="19">
        <v>56</v>
      </c>
      <c r="D47" s="19">
        <v>8</v>
      </c>
      <c r="E47" s="19">
        <v>4</v>
      </c>
      <c r="F47" s="19">
        <v>68</v>
      </c>
      <c r="G47" s="18">
        <f t="shared" si="3"/>
        <v>82.352941176470594</v>
      </c>
      <c r="H47"/>
      <c r="I47"/>
      <c r="N47"/>
      <c r="O47"/>
      <c r="Q47"/>
      <c r="R47"/>
    </row>
    <row r="48" spans="1:18" s="17" customFormat="1" ht="18.75" customHeight="1" x14ac:dyDescent="0.25">
      <c r="A48"/>
      <c r="B48" s="22" t="s">
        <v>9</v>
      </c>
      <c r="C48" s="22">
        <f>SUM(C40:C47)</f>
        <v>1451</v>
      </c>
      <c r="D48" s="22">
        <f>SUM(D40:D47)</f>
        <v>188</v>
      </c>
      <c r="E48" s="22">
        <f>SUM(E40:E47)</f>
        <v>82</v>
      </c>
      <c r="F48" s="11">
        <f t="shared" ref="F48" si="4">SUM(C48:E48)</f>
        <v>1721</v>
      </c>
      <c r="G48" s="28">
        <f t="shared" si="3"/>
        <v>84.311446833236488</v>
      </c>
      <c r="H48"/>
      <c r="I48"/>
      <c r="J48"/>
      <c r="K48"/>
      <c r="L48"/>
      <c r="M48"/>
      <c r="N48"/>
      <c r="O48"/>
      <c r="Q48"/>
      <c r="R48"/>
    </row>
    <row r="49" spans="1:18" s="17" customFormat="1" ht="18.75" customHeight="1" x14ac:dyDescent="0.25">
      <c r="A49"/>
      <c r="B49" s="9"/>
      <c r="C49" s="9"/>
      <c r="D49" s="9"/>
      <c r="E49" s="9"/>
      <c r="F49" s="60"/>
      <c r="G49" s="13"/>
      <c r="H49"/>
      <c r="I49"/>
      <c r="J49"/>
      <c r="K49"/>
      <c r="L49"/>
      <c r="M49"/>
      <c r="N49"/>
      <c r="O49"/>
      <c r="Q49"/>
      <c r="R49"/>
    </row>
    <row r="50" spans="1:18" s="17" customFormat="1" ht="18.75" customHeight="1" x14ac:dyDescent="0.25">
      <c r="B50" s="9"/>
      <c r="C50" s="9"/>
      <c r="D50" s="9"/>
      <c r="E50" s="9"/>
      <c r="F50" s="13"/>
      <c r="H50"/>
      <c r="I50"/>
      <c r="J50"/>
      <c r="K50"/>
      <c r="L50"/>
      <c r="M50"/>
      <c r="N50"/>
      <c r="O50"/>
      <c r="Q50"/>
    </row>
    <row r="51" spans="1:18" s="17" customFormat="1" ht="18.75" customHeight="1" x14ac:dyDescent="0.25">
      <c r="A51"/>
      <c r="B51" s="65" t="s">
        <v>82</v>
      </c>
      <c r="C51" s="65"/>
      <c r="D51" s="65"/>
      <c r="E51" s="65"/>
      <c r="F51" s="65"/>
      <c r="G51"/>
      <c r="H51"/>
      <c r="I51"/>
      <c r="J51"/>
      <c r="K51"/>
      <c r="L51"/>
      <c r="M51"/>
      <c r="N51"/>
      <c r="O51"/>
      <c r="P51"/>
      <c r="Q51"/>
      <c r="R51"/>
    </row>
    <row r="52" spans="1:18" s="17" customFormat="1" ht="27.75" customHeight="1" x14ac:dyDescent="0.25">
      <c r="A52"/>
      <c r="B52" s="12" t="s">
        <v>83</v>
      </c>
      <c r="C52" s="12" t="s">
        <v>25</v>
      </c>
      <c r="D52" s="12" t="s">
        <v>26</v>
      </c>
      <c r="E52" s="12" t="s">
        <v>54</v>
      </c>
      <c r="F52" s="12" t="s">
        <v>9</v>
      </c>
      <c r="G52" s="12" t="s">
        <v>61</v>
      </c>
      <c r="H52"/>
      <c r="I52"/>
      <c r="L52"/>
      <c r="M52"/>
      <c r="N52"/>
      <c r="O52"/>
      <c r="P52"/>
      <c r="Q52"/>
      <c r="R52"/>
    </row>
    <row r="53" spans="1:18" s="17" customFormat="1" ht="18.75" customHeight="1" x14ac:dyDescent="0.25">
      <c r="A53"/>
      <c r="B53" s="16" t="s">
        <v>84</v>
      </c>
      <c r="C53" s="16">
        <v>720</v>
      </c>
      <c r="D53" s="16"/>
      <c r="E53" s="16"/>
      <c r="F53" s="29">
        <f t="shared" ref="F53" si="5">SUM(C53:E53)</f>
        <v>720</v>
      </c>
      <c r="G53" s="8">
        <f t="shared" ref="G53:G67" si="6">C53*100/F53</f>
        <v>100</v>
      </c>
      <c r="H53"/>
      <c r="I53"/>
      <c r="L53"/>
      <c r="M53"/>
      <c r="N53"/>
      <c r="O53"/>
      <c r="P53"/>
      <c r="Q53"/>
      <c r="R53"/>
    </row>
    <row r="54" spans="1:18" s="17" customFormat="1" ht="18.75" customHeight="1" x14ac:dyDescent="0.25">
      <c r="A54"/>
      <c r="B54" s="19" t="s">
        <v>10</v>
      </c>
      <c r="C54" s="19">
        <v>133</v>
      </c>
      <c r="D54" s="19">
        <v>1</v>
      </c>
      <c r="E54" s="20"/>
      <c r="F54" s="19">
        <v>134</v>
      </c>
      <c r="G54" s="8">
        <f t="shared" si="6"/>
        <v>99.253731343283576</v>
      </c>
      <c r="H54"/>
      <c r="I54"/>
      <c r="L54"/>
      <c r="M54"/>
      <c r="N54"/>
      <c r="O54"/>
      <c r="P54"/>
      <c r="Q54"/>
      <c r="R54"/>
    </row>
    <row r="55" spans="1:18" s="17" customFormat="1" ht="18.75" customHeight="1" x14ac:dyDescent="0.25">
      <c r="A55"/>
      <c r="B55" s="19" t="s">
        <v>11</v>
      </c>
      <c r="C55" s="19">
        <v>114</v>
      </c>
      <c r="D55" s="20"/>
      <c r="E55" s="20"/>
      <c r="F55" s="19">
        <v>114</v>
      </c>
      <c r="G55" s="8">
        <f t="shared" si="6"/>
        <v>100</v>
      </c>
      <c r="H55"/>
      <c r="I55"/>
      <c r="L55"/>
      <c r="M55"/>
      <c r="N55"/>
      <c r="O55"/>
      <c r="P55"/>
      <c r="Q55"/>
      <c r="R55"/>
    </row>
    <row r="56" spans="1:18" s="17" customFormat="1" ht="18.75" customHeight="1" x14ac:dyDescent="0.25">
      <c r="A56"/>
      <c r="B56" s="19" t="s">
        <v>12</v>
      </c>
      <c r="C56" s="19">
        <v>111</v>
      </c>
      <c r="D56" s="19">
        <v>4</v>
      </c>
      <c r="E56" s="19">
        <v>2</v>
      </c>
      <c r="F56" s="19">
        <v>117</v>
      </c>
      <c r="G56" s="8">
        <f t="shared" si="6"/>
        <v>94.871794871794876</v>
      </c>
      <c r="H56"/>
      <c r="I56"/>
      <c r="L56"/>
      <c r="M56"/>
      <c r="N56"/>
      <c r="O56"/>
      <c r="P56"/>
      <c r="Q56"/>
      <c r="R56"/>
    </row>
    <row r="57" spans="1:18" s="17" customFormat="1" ht="18.75" customHeight="1" x14ac:dyDescent="0.25">
      <c r="A57"/>
      <c r="B57" s="19" t="s">
        <v>32</v>
      </c>
      <c r="C57" s="19">
        <v>9</v>
      </c>
      <c r="D57" s="20"/>
      <c r="E57" s="20"/>
      <c r="F57" s="19">
        <v>9</v>
      </c>
      <c r="G57" s="8">
        <f t="shared" si="6"/>
        <v>100</v>
      </c>
      <c r="H57"/>
      <c r="I57"/>
      <c r="N57"/>
      <c r="O57"/>
      <c r="P57"/>
      <c r="Q57"/>
      <c r="R57"/>
    </row>
    <row r="58" spans="1:18" s="17" customFormat="1" ht="18.75" customHeight="1" x14ac:dyDescent="0.25">
      <c r="A58"/>
      <c r="B58" s="19" t="s">
        <v>13</v>
      </c>
      <c r="C58" s="19">
        <v>88</v>
      </c>
      <c r="D58" s="19">
        <v>5</v>
      </c>
      <c r="E58" s="19">
        <v>5</v>
      </c>
      <c r="F58" s="19">
        <v>98</v>
      </c>
      <c r="G58" s="8">
        <f t="shared" si="6"/>
        <v>89.795918367346943</v>
      </c>
      <c r="H58"/>
      <c r="I58"/>
      <c r="N58"/>
      <c r="O58"/>
      <c r="P58"/>
      <c r="Q58"/>
      <c r="R58"/>
    </row>
    <row r="59" spans="1:18" s="17" customFormat="1" ht="18.75" customHeight="1" x14ac:dyDescent="0.25">
      <c r="A59"/>
      <c r="B59" s="19" t="s">
        <v>14</v>
      </c>
      <c r="C59" s="20"/>
      <c r="D59" s="20"/>
      <c r="E59" s="19">
        <v>1</v>
      </c>
      <c r="F59" s="19">
        <v>1</v>
      </c>
      <c r="G59" s="8">
        <f t="shared" si="6"/>
        <v>0</v>
      </c>
      <c r="H59"/>
      <c r="I59"/>
      <c r="N59"/>
      <c r="O59"/>
      <c r="P59"/>
      <c r="Q59"/>
      <c r="R59"/>
    </row>
    <row r="60" spans="1:18" s="17" customFormat="1" ht="18.75" customHeight="1" x14ac:dyDescent="0.25">
      <c r="A60"/>
      <c r="B60" s="19" t="s">
        <v>15</v>
      </c>
      <c r="C60" s="19">
        <v>85</v>
      </c>
      <c r="D60" s="19">
        <v>16</v>
      </c>
      <c r="E60" s="19">
        <v>8</v>
      </c>
      <c r="F60" s="19">
        <v>109</v>
      </c>
      <c r="G60" s="8">
        <f t="shared" si="6"/>
        <v>77.981651376146786</v>
      </c>
      <c r="H60"/>
      <c r="I60"/>
      <c r="N60"/>
      <c r="O60"/>
      <c r="P60"/>
      <c r="Q60"/>
      <c r="R60"/>
    </row>
    <row r="61" spans="1:18" s="17" customFormat="1" ht="18.75" customHeight="1" x14ac:dyDescent="0.25">
      <c r="A61"/>
      <c r="B61" s="19" t="s">
        <v>16</v>
      </c>
      <c r="C61" s="19">
        <v>5</v>
      </c>
      <c r="D61" s="19">
        <v>2</v>
      </c>
      <c r="E61" s="19">
        <v>2</v>
      </c>
      <c r="F61" s="19">
        <v>9</v>
      </c>
      <c r="G61" s="8">
        <f t="shared" si="6"/>
        <v>55.555555555555557</v>
      </c>
      <c r="H61"/>
      <c r="I61"/>
      <c r="N61"/>
      <c r="O61"/>
      <c r="P61"/>
      <c r="Q61"/>
      <c r="R61"/>
    </row>
    <row r="62" spans="1:18" s="17" customFormat="1" ht="18.75" customHeight="1" x14ac:dyDescent="0.25">
      <c r="A62"/>
      <c r="B62" s="19" t="s">
        <v>17</v>
      </c>
      <c r="C62" s="19">
        <v>64</v>
      </c>
      <c r="D62" s="19">
        <v>17</v>
      </c>
      <c r="E62" s="19">
        <v>21</v>
      </c>
      <c r="F62" s="19">
        <v>102</v>
      </c>
      <c r="G62" s="8">
        <f t="shared" si="6"/>
        <v>62.745098039215684</v>
      </c>
      <c r="H62"/>
      <c r="I62"/>
      <c r="N62"/>
      <c r="O62"/>
      <c r="P62"/>
      <c r="Q62"/>
      <c r="R62"/>
    </row>
    <row r="63" spans="1:18" s="17" customFormat="1" ht="18.75" customHeight="1" x14ac:dyDescent="0.25">
      <c r="A63"/>
      <c r="B63" s="19" t="s">
        <v>18</v>
      </c>
      <c r="C63" s="19">
        <v>10</v>
      </c>
      <c r="D63" s="19">
        <v>8</v>
      </c>
      <c r="E63" s="20"/>
      <c r="F63" s="19">
        <v>18</v>
      </c>
      <c r="G63" s="8">
        <f t="shared" si="6"/>
        <v>55.555555555555557</v>
      </c>
      <c r="H63"/>
      <c r="I63"/>
      <c r="N63"/>
      <c r="O63"/>
      <c r="P63"/>
      <c r="Q63"/>
      <c r="R63"/>
    </row>
    <row r="64" spans="1:18" s="17" customFormat="1" ht="18.75" customHeight="1" x14ac:dyDescent="0.25">
      <c r="A64"/>
      <c r="B64" s="19" t="s">
        <v>19</v>
      </c>
      <c r="C64" s="19">
        <v>59</v>
      </c>
      <c r="D64" s="19">
        <v>21</v>
      </c>
      <c r="E64" s="19">
        <v>25</v>
      </c>
      <c r="F64" s="19">
        <v>105</v>
      </c>
      <c r="G64" s="8">
        <f t="shared" si="6"/>
        <v>56.19047619047619</v>
      </c>
      <c r="H64"/>
      <c r="I64"/>
      <c r="N64"/>
      <c r="O64"/>
      <c r="P64"/>
      <c r="Q64"/>
      <c r="R64"/>
    </row>
    <row r="65" spans="1:18" s="17" customFormat="1" ht="18.75" customHeight="1" x14ac:dyDescent="0.25">
      <c r="A65"/>
      <c r="B65" s="19" t="s">
        <v>20</v>
      </c>
      <c r="C65" s="19">
        <v>53</v>
      </c>
      <c r="D65" s="19">
        <v>45</v>
      </c>
      <c r="E65" s="19">
        <v>18</v>
      </c>
      <c r="F65" s="19">
        <v>116</v>
      </c>
      <c r="G65" s="8">
        <f t="shared" si="6"/>
        <v>45.689655172413794</v>
      </c>
      <c r="H65"/>
      <c r="I65"/>
      <c r="N65"/>
      <c r="O65"/>
      <c r="P65"/>
      <c r="Q65"/>
      <c r="R65"/>
    </row>
    <row r="66" spans="1:18" s="17" customFormat="1" ht="18.75" customHeight="1" x14ac:dyDescent="0.25">
      <c r="A66"/>
      <c r="B66" s="19" t="s">
        <v>91</v>
      </c>
      <c r="C66" s="20"/>
      <c r="D66" s="19">
        <v>69</v>
      </c>
      <c r="E66" s="20"/>
      <c r="F66" s="19">
        <v>69</v>
      </c>
      <c r="G66" s="8">
        <f t="shared" si="6"/>
        <v>0</v>
      </c>
      <c r="H66"/>
      <c r="I66"/>
      <c r="J66"/>
      <c r="K66"/>
      <c r="L66"/>
      <c r="M66"/>
      <c r="N66"/>
      <c r="O66"/>
      <c r="P66"/>
      <c r="Q66"/>
      <c r="R66"/>
    </row>
    <row r="67" spans="1:18" s="17" customFormat="1" ht="18.75" customHeight="1" x14ac:dyDescent="0.25">
      <c r="A67"/>
      <c r="B67" s="22" t="s">
        <v>9</v>
      </c>
      <c r="C67" s="22">
        <f>SUM(C53:C66)</f>
        <v>1451</v>
      </c>
      <c r="D67" s="22">
        <f>SUM(D53:D66)</f>
        <v>188</v>
      </c>
      <c r="E67" s="22">
        <f>SUM(E53:E66)</f>
        <v>82</v>
      </c>
      <c r="F67" s="22">
        <f>SUM(F53:F66)</f>
        <v>1721</v>
      </c>
      <c r="G67" s="8">
        <f t="shared" si="6"/>
        <v>84.311446833236488</v>
      </c>
      <c r="H67"/>
      <c r="I67"/>
      <c r="J67"/>
      <c r="K67"/>
      <c r="L67"/>
      <c r="M67"/>
      <c r="N67"/>
      <c r="O67"/>
      <c r="P67"/>
      <c r="Q67"/>
      <c r="R67"/>
    </row>
    <row r="68" spans="1:18" s="17" customFormat="1" ht="18.75" customHeight="1" x14ac:dyDescent="0.25">
      <c r="A68"/>
      <c r="B68" s="9"/>
      <c r="C68" s="9"/>
      <c r="D68" s="9"/>
      <c r="E68" s="9"/>
      <c r="F68" s="10"/>
      <c r="G68"/>
      <c r="H68"/>
      <c r="I68"/>
      <c r="J68"/>
      <c r="K68"/>
      <c r="L68"/>
      <c r="M68"/>
      <c r="N68"/>
      <c r="O68"/>
      <c r="P68"/>
      <c r="Q68"/>
      <c r="R68"/>
    </row>
    <row r="69" spans="1:18" s="1" customFormat="1" ht="18.75" customHeight="1" x14ac:dyDescent="0.25">
      <c r="A69"/>
      <c r="B69" s="63" t="s">
        <v>57</v>
      </c>
      <c r="C69" s="63"/>
      <c r="D69" s="63"/>
      <c r="E69" s="2"/>
      <c r="F69"/>
      <c r="G69"/>
      <c r="H69"/>
      <c r="I69"/>
      <c r="J69"/>
      <c r="K69"/>
      <c r="L69"/>
      <c r="M69"/>
      <c r="N69"/>
      <c r="O69"/>
      <c r="P69"/>
      <c r="Q69"/>
    </row>
    <row r="70" spans="1:18" s="1" customFormat="1" ht="18.75" customHeight="1" x14ac:dyDescent="0.25">
      <c r="A70"/>
      <c r="B70" s="14" t="s">
        <v>37</v>
      </c>
      <c r="C70" s="14" t="s">
        <v>38</v>
      </c>
      <c r="D70" s="14" t="s">
        <v>24</v>
      </c>
      <c r="E70" s="2"/>
      <c r="F70"/>
      <c r="G70"/>
      <c r="H70"/>
      <c r="I70"/>
      <c r="J70"/>
      <c r="K70"/>
      <c r="L70"/>
      <c r="M70"/>
      <c r="N70"/>
    </row>
    <row r="71" spans="1:18" s="1" customFormat="1" ht="17.25" customHeight="1" x14ac:dyDescent="0.25">
      <c r="A71"/>
      <c r="B71" s="7" t="s">
        <v>27</v>
      </c>
      <c r="C71" s="7">
        <v>21</v>
      </c>
      <c r="D71" s="3">
        <f>C71*100/1451</f>
        <v>1.4472777394900069</v>
      </c>
      <c r="E71" s="2"/>
      <c r="F71"/>
      <c r="G71"/>
      <c r="H71"/>
      <c r="I71"/>
      <c r="J71"/>
      <c r="K71"/>
      <c r="L71"/>
      <c r="M71"/>
      <c r="N71"/>
    </row>
    <row r="72" spans="1:18" s="1" customFormat="1" ht="17.25" customHeight="1" x14ac:dyDescent="0.25">
      <c r="A72"/>
      <c r="B72" s="7" t="s">
        <v>28</v>
      </c>
      <c r="C72" s="7">
        <v>82</v>
      </c>
      <c r="D72" s="3">
        <f t="shared" ref="D72:D103" si="7">C72*100/1451</f>
        <v>5.6512749827705031</v>
      </c>
      <c r="E72" s="2"/>
      <c r="F72"/>
      <c r="G72"/>
      <c r="H72"/>
      <c r="I72"/>
      <c r="J72"/>
      <c r="K72"/>
      <c r="L72"/>
      <c r="M72"/>
      <c r="N72"/>
    </row>
    <row r="73" spans="1:18" s="1" customFormat="1" ht="17.25" customHeight="1" x14ac:dyDescent="0.25">
      <c r="A73"/>
      <c r="B73" s="7" t="s">
        <v>29</v>
      </c>
      <c r="C73" s="7">
        <v>153</v>
      </c>
      <c r="D73" s="3">
        <f t="shared" si="7"/>
        <v>10.544452101998621</v>
      </c>
      <c r="E73" s="2"/>
      <c r="F73"/>
      <c r="G73"/>
      <c r="H73"/>
      <c r="I73"/>
      <c r="J73"/>
      <c r="K73"/>
      <c r="L73"/>
      <c r="N73"/>
    </row>
    <row r="74" spans="1:18" s="1" customFormat="1" ht="17.25" customHeight="1" x14ac:dyDescent="0.25">
      <c r="A74"/>
      <c r="B74" s="7" t="s">
        <v>30</v>
      </c>
      <c r="C74" s="7">
        <v>76</v>
      </c>
      <c r="D74" s="3">
        <f t="shared" si="7"/>
        <v>5.2377670572019301</v>
      </c>
      <c r="E74" s="2"/>
      <c r="F74"/>
      <c r="G74"/>
      <c r="H74"/>
      <c r="I74"/>
      <c r="J74"/>
      <c r="K74"/>
      <c r="L74"/>
      <c r="M74"/>
      <c r="N74"/>
    </row>
    <row r="75" spans="1:18" s="1" customFormat="1" ht="17.25" customHeight="1" x14ac:dyDescent="0.25">
      <c r="A75"/>
      <c r="B75" s="7" t="s">
        <v>31</v>
      </c>
      <c r="C75" s="7">
        <v>45</v>
      </c>
      <c r="D75" s="3">
        <f t="shared" si="7"/>
        <v>3.1013094417643003</v>
      </c>
      <c r="E75" s="2"/>
      <c r="F75"/>
      <c r="G75"/>
      <c r="H75"/>
      <c r="I75"/>
      <c r="J75"/>
      <c r="K75"/>
      <c r="L75"/>
      <c r="M75" s="2"/>
      <c r="N75"/>
    </row>
    <row r="76" spans="1:18" s="1" customFormat="1" ht="17.25" customHeight="1" x14ac:dyDescent="0.25">
      <c r="A76"/>
      <c r="B76" s="7" t="s">
        <v>39</v>
      </c>
      <c r="C76" s="7">
        <v>72</v>
      </c>
      <c r="D76" s="3">
        <f t="shared" si="7"/>
        <v>4.9620951068228809</v>
      </c>
      <c r="E76" s="2"/>
      <c r="F76"/>
      <c r="G76"/>
      <c r="H76"/>
      <c r="I76"/>
      <c r="J76"/>
      <c r="K76"/>
      <c r="L76"/>
      <c r="M76" s="2"/>
      <c r="N76"/>
    </row>
    <row r="77" spans="1:18" s="1" customFormat="1" ht="17.25" customHeight="1" x14ac:dyDescent="0.25">
      <c r="A77"/>
      <c r="B77" s="7" t="s">
        <v>40</v>
      </c>
      <c r="C77" s="7">
        <v>113</v>
      </c>
      <c r="D77" s="3">
        <f t="shared" si="7"/>
        <v>7.787732598208132</v>
      </c>
      <c r="E77" s="2"/>
      <c r="F77"/>
      <c r="G77"/>
      <c r="H77"/>
      <c r="I77"/>
      <c r="J77"/>
      <c r="K77"/>
      <c r="L77"/>
      <c r="M77" s="2"/>
      <c r="N77"/>
    </row>
    <row r="78" spans="1:18" s="1" customFormat="1" ht="17.25" customHeight="1" x14ac:dyDescent="0.25">
      <c r="A78"/>
      <c r="B78" s="7" t="s">
        <v>41</v>
      </c>
      <c r="C78" s="7">
        <v>55</v>
      </c>
      <c r="D78" s="3">
        <f t="shared" si="7"/>
        <v>3.790489317711923</v>
      </c>
      <c r="E78" s="2"/>
      <c r="F78"/>
      <c r="G78"/>
      <c r="H78"/>
      <c r="I78"/>
      <c r="J78"/>
      <c r="K78"/>
      <c r="L78"/>
      <c r="M78" s="2"/>
      <c r="N78"/>
    </row>
    <row r="79" spans="1:18" s="1" customFormat="1" ht="17.25" customHeight="1" x14ac:dyDescent="0.25">
      <c r="A79"/>
      <c r="B79" s="7" t="s">
        <v>42</v>
      </c>
      <c r="C79" s="7">
        <v>45</v>
      </c>
      <c r="D79" s="3">
        <f t="shared" si="7"/>
        <v>3.1013094417643003</v>
      </c>
      <c r="E79" s="2"/>
      <c r="F79"/>
      <c r="G79"/>
      <c r="H79"/>
      <c r="I79"/>
      <c r="J79"/>
      <c r="K79"/>
      <c r="L79"/>
      <c r="M79" s="2"/>
    </row>
    <row r="80" spans="1:18" s="1" customFormat="1" ht="17.25" customHeight="1" x14ac:dyDescent="0.25">
      <c r="A80"/>
      <c r="B80" s="7" t="s">
        <v>43</v>
      </c>
      <c r="C80" s="7">
        <v>35</v>
      </c>
      <c r="D80" s="3">
        <f t="shared" si="7"/>
        <v>2.4121295658166781</v>
      </c>
      <c r="E80" s="2"/>
      <c r="F80"/>
      <c r="G80"/>
      <c r="H80"/>
      <c r="I80"/>
      <c r="J80"/>
      <c r="K80"/>
      <c r="L80"/>
      <c r="M80" s="2"/>
      <c r="N80"/>
      <c r="O80"/>
      <c r="P80"/>
      <c r="Q80"/>
      <c r="R80"/>
    </row>
    <row r="81" spans="1:14" s="2" customFormat="1" ht="17.25" customHeight="1" x14ac:dyDescent="0.25">
      <c r="A81" s="1"/>
      <c r="B81" s="7" t="s">
        <v>44</v>
      </c>
      <c r="C81" s="7">
        <v>48</v>
      </c>
      <c r="D81" s="3">
        <f t="shared" si="7"/>
        <v>3.3080634045485873</v>
      </c>
      <c r="F81"/>
      <c r="G81"/>
      <c r="H81"/>
      <c r="I81"/>
      <c r="J81"/>
      <c r="K81"/>
      <c r="L81"/>
    </row>
    <row r="82" spans="1:14" s="2" customFormat="1" ht="17.25" customHeight="1" x14ac:dyDescent="0.25">
      <c r="A82" s="1"/>
      <c r="B82" s="7" t="s">
        <v>45</v>
      </c>
      <c r="C82" s="7">
        <v>41</v>
      </c>
      <c r="D82" s="3">
        <f t="shared" si="7"/>
        <v>2.8256374913852516</v>
      </c>
      <c r="F82"/>
      <c r="G82"/>
      <c r="H82"/>
      <c r="I82"/>
      <c r="J82"/>
      <c r="K82"/>
      <c r="L82"/>
    </row>
    <row r="83" spans="1:14" s="2" customFormat="1" ht="17.25" customHeight="1" x14ac:dyDescent="0.25">
      <c r="A83" s="1"/>
      <c r="B83" s="7" t="s">
        <v>32</v>
      </c>
      <c r="C83" s="7">
        <v>29</v>
      </c>
      <c r="D83" s="3">
        <f t="shared" si="7"/>
        <v>1.9986216402481047</v>
      </c>
      <c r="F83"/>
      <c r="G83"/>
      <c r="H83"/>
      <c r="I83"/>
      <c r="J83"/>
      <c r="K83"/>
      <c r="L83"/>
      <c r="M83" s="1"/>
    </row>
    <row r="84" spans="1:14" s="2" customFormat="1" ht="17.25" customHeight="1" x14ac:dyDescent="0.25">
      <c r="A84" s="1"/>
      <c r="B84" s="7" t="s">
        <v>46</v>
      </c>
      <c r="C84" s="7">
        <v>74</v>
      </c>
      <c r="D84" s="3">
        <f t="shared" si="7"/>
        <v>5.0999310820124055</v>
      </c>
      <c r="F84"/>
      <c r="G84"/>
      <c r="H84"/>
      <c r="I84"/>
      <c r="J84"/>
      <c r="K84"/>
      <c r="L84"/>
      <c r="M84" s="1"/>
    </row>
    <row r="85" spans="1:14" s="2" customFormat="1" ht="17.25" customHeight="1" x14ac:dyDescent="0.25">
      <c r="A85" s="1"/>
      <c r="B85" s="7" t="s">
        <v>14</v>
      </c>
      <c r="C85" s="7">
        <v>113</v>
      </c>
      <c r="D85" s="3">
        <f t="shared" si="7"/>
        <v>7.787732598208132</v>
      </c>
      <c r="F85"/>
      <c r="G85"/>
      <c r="H85"/>
      <c r="I85"/>
      <c r="J85"/>
      <c r="K85"/>
      <c r="L85"/>
      <c r="M85" s="1"/>
    </row>
    <row r="86" spans="1:14" s="2" customFormat="1" ht="17.25" customHeight="1" x14ac:dyDescent="0.25">
      <c r="A86" s="1"/>
      <c r="B86" s="7" t="s">
        <v>47</v>
      </c>
      <c r="C86" s="7">
        <v>33</v>
      </c>
      <c r="D86" s="3">
        <f t="shared" si="7"/>
        <v>2.2742935906271535</v>
      </c>
      <c r="F86"/>
      <c r="G86"/>
      <c r="H86"/>
      <c r="I86"/>
      <c r="J86"/>
      <c r="K86"/>
      <c r="L86"/>
      <c r="M86" s="1"/>
    </row>
    <row r="87" spans="1:14" s="2" customFormat="1" ht="17.25" customHeight="1" x14ac:dyDescent="0.25">
      <c r="A87" s="1"/>
      <c r="B87" s="7" t="s">
        <v>48</v>
      </c>
      <c r="C87" s="7">
        <v>18</v>
      </c>
      <c r="D87" s="3">
        <f t="shared" si="7"/>
        <v>1.2405237767057202</v>
      </c>
      <c r="F87"/>
      <c r="G87"/>
      <c r="H87"/>
      <c r="I87"/>
      <c r="J87"/>
      <c r="K87"/>
      <c r="L87"/>
      <c r="M87" s="1"/>
    </row>
    <row r="88" spans="1:14" s="2" customFormat="1" ht="17.25" customHeight="1" x14ac:dyDescent="0.25">
      <c r="A88" s="1"/>
      <c r="B88" s="7" t="s">
        <v>16</v>
      </c>
      <c r="C88" s="7">
        <v>40</v>
      </c>
      <c r="D88" s="3">
        <f t="shared" si="7"/>
        <v>2.7567195037904892</v>
      </c>
      <c r="F88"/>
      <c r="G88"/>
      <c r="H88"/>
      <c r="I88"/>
      <c r="J88"/>
      <c r="K88"/>
      <c r="L88"/>
      <c r="M88" s="1"/>
    </row>
    <row r="89" spans="1:14" s="2" customFormat="1" ht="17.25" customHeight="1" x14ac:dyDescent="0.25">
      <c r="A89" s="1"/>
      <c r="B89" s="7" t="s">
        <v>49</v>
      </c>
      <c r="C89" s="7">
        <v>31</v>
      </c>
      <c r="D89" s="3">
        <f t="shared" si="7"/>
        <v>2.1364576154376294</v>
      </c>
      <c r="F89"/>
      <c r="G89"/>
      <c r="H89"/>
      <c r="I89"/>
      <c r="J89"/>
      <c r="K89"/>
      <c r="L89"/>
      <c r="M89" s="1"/>
      <c r="N89" s="1"/>
    </row>
    <row r="90" spans="1:14" s="1" customFormat="1" ht="17.25" customHeight="1" x14ac:dyDescent="0.25">
      <c r="B90" s="7" t="s">
        <v>18</v>
      </c>
      <c r="C90" s="7">
        <v>30</v>
      </c>
      <c r="D90" s="3">
        <f t="shared" si="7"/>
        <v>2.067539627842867</v>
      </c>
      <c r="E90" s="2"/>
      <c r="F90"/>
      <c r="G90"/>
      <c r="H90"/>
      <c r="I90"/>
      <c r="J90"/>
      <c r="K90"/>
      <c r="L90"/>
    </row>
    <row r="91" spans="1:14" s="1" customFormat="1" ht="17.25" customHeight="1" x14ac:dyDescent="0.25">
      <c r="B91" s="7" t="s">
        <v>50</v>
      </c>
      <c r="C91" s="7">
        <v>30</v>
      </c>
      <c r="D91" s="3">
        <f t="shared" si="7"/>
        <v>2.067539627842867</v>
      </c>
      <c r="E91" s="2"/>
      <c r="F91"/>
      <c r="G91"/>
      <c r="H91"/>
      <c r="I91"/>
      <c r="J91"/>
      <c r="K91"/>
      <c r="L91"/>
    </row>
    <row r="92" spans="1:14" s="1" customFormat="1" ht="17.25" customHeight="1" x14ac:dyDescent="0.25">
      <c r="B92" s="7" t="s">
        <v>51</v>
      </c>
      <c r="C92" s="7">
        <v>7</v>
      </c>
      <c r="D92" s="3">
        <f t="shared" si="7"/>
        <v>0.48242591316333561</v>
      </c>
      <c r="E92" s="2"/>
      <c r="F92"/>
      <c r="G92"/>
      <c r="H92"/>
      <c r="I92"/>
      <c r="J92"/>
      <c r="K92"/>
      <c r="L92"/>
    </row>
    <row r="93" spans="1:14" s="1" customFormat="1" ht="17.25" customHeight="1" x14ac:dyDescent="0.25">
      <c r="B93" s="7" t="s">
        <v>52</v>
      </c>
      <c r="C93" s="7">
        <v>11</v>
      </c>
      <c r="D93" s="3">
        <f t="shared" si="7"/>
        <v>0.75809786354238451</v>
      </c>
      <c r="E93" s="2"/>
      <c r="F93"/>
      <c r="G93"/>
      <c r="H93"/>
      <c r="I93"/>
      <c r="J93"/>
      <c r="K93"/>
      <c r="L93"/>
    </row>
    <row r="94" spans="1:14" s="1" customFormat="1" ht="17.25" customHeight="1" x14ac:dyDescent="0.25">
      <c r="B94" s="7" t="s">
        <v>55</v>
      </c>
      <c r="C94" s="7">
        <v>44</v>
      </c>
      <c r="D94" s="3">
        <f t="shared" si="7"/>
        <v>3.032391454169538</v>
      </c>
      <c r="E94" s="2"/>
      <c r="F94"/>
      <c r="G94"/>
      <c r="H94"/>
      <c r="I94"/>
      <c r="J94"/>
      <c r="K94"/>
      <c r="L94"/>
    </row>
    <row r="95" spans="1:14" s="1" customFormat="1" ht="17.25" customHeight="1" x14ac:dyDescent="0.25">
      <c r="B95" s="7" t="s">
        <v>56</v>
      </c>
      <c r="C95" s="7">
        <v>18</v>
      </c>
      <c r="D95" s="3">
        <f t="shared" si="7"/>
        <v>1.2405237767057202</v>
      </c>
      <c r="E95" s="2"/>
      <c r="F95"/>
      <c r="G95"/>
      <c r="H95"/>
      <c r="I95"/>
      <c r="J95"/>
      <c r="K95"/>
      <c r="L95"/>
      <c r="M95" s="2"/>
    </row>
    <row r="96" spans="1:14" s="1" customFormat="1" ht="17.25" customHeight="1" x14ac:dyDescent="0.25">
      <c r="B96" s="7">
        <v>2019</v>
      </c>
      <c r="C96" s="7">
        <v>35</v>
      </c>
      <c r="D96" s="3">
        <f t="shared" si="7"/>
        <v>2.4121295658166781</v>
      </c>
      <c r="E96" s="2"/>
      <c r="F96"/>
      <c r="G96"/>
      <c r="H96"/>
      <c r="I96"/>
      <c r="J96"/>
      <c r="K96"/>
      <c r="L96"/>
      <c r="M96" s="2"/>
    </row>
    <row r="97" spans="1:13" s="1" customFormat="1" ht="17.25" customHeight="1" x14ac:dyDescent="0.25">
      <c r="B97" s="7">
        <v>2020</v>
      </c>
      <c r="C97" s="7">
        <v>42</v>
      </c>
      <c r="D97" s="3">
        <f t="shared" si="7"/>
        <v>2.8945554789800139</v>
      </c>
      <c r="E97" s="2"/>
      <c r="F97"/>
      <c r="G97"/>
      <c r="H97"/>
      <c r="I97"/>
      <c r="J97"/>
      <c r="K97"/>
      <c r="L97"/>
      <c r="M97"/>
    </row>
    <row r="98" spans="1:13" s="1" customFormat="1" ht="17.25" customHeight="1" x14ac:dyDescent="0.25">
      <c r="B98" s="7">
        <v>2021</v>
      </c>
      <c r="C98" s="7">
        <v>39</v>
      </c>
      <c r="D98" s="3">
        <f t="shared" si="7"/>
        <v>2.6878015161957269</v>
      </c>
      <c r="E98" s="2"/>
      <c r="F98"/>
      <c r="G98"/>
      <c r="H98"/>
      <c r="I98"/>
      <c r="J98"/>
      <c r="K98"/>
      <c r="L98"/>
      <c r="M98"/>
    </row>
    <row r="99" spans="1:13" s="1" customFormat="1" ht="17.25" customHeight="1" x14ac:dyDescent="0.25">
      <c r="B99" s="7">
        <v>2022</v>
      </c>
      <c r="C99" s="7">
        <v>18</v>
      </c>
      <c r="D99" s="3">
        <f t="shared" si="7"/>
        <v>1.2405237767057202</v>
      </c>
      <c r="E99" s="2"/>
      <c r="F99"/>
      <c r="G99"/>
      <c r="H99"/>
      <c r="I99"/>
      <c r="J99"/>
      <c r="K99"/>
      <c r="L99"/>
      <c r="M99"/>
    </row>
    <row r="100" spans="1:13" s="1" customFormat="1" ht="17.25" customHeight="1" x14ac:dyDescent="0.25">
      <c r="B100" s="7">
        <v>2023</v>
      </c>
      <c r="C100" s="7">
        <v>24</v>
      </c>
      <c r="D100" s="3">
        <f t="shared" si="7"/>
        <v>1.6540317022742936</v>
      </c>
      <c r="E100" s="2"/>
      <c r="F100"/>
      <c r="G100"/>
      <c r="H100"/>
      <c r="I100"/>
      <c r="J100"/>
      <c r="K100"/>
      <c r="L100"/>
      <c r="M100"/>
    </row>
    <row r="101" spans="1:13" s="1" customFormat="1" ht="17.25" customHeight="1" x14ac:dyDescent="0.25">
      <c r="B101" s="7">
        <v>2024</v>
      </c>
      <c r="C101" s="7">
        <v>19</v>
      </c>
      <c r="D101" s="3">
        <f t="shared" si="7"/>
        <v>1.3094417643004825</v>
      </c>
      <c r="E101" s="2"/>
      <c r="F101"/>
      <c r="G101"/>
      <c r="H101"/>
      <c r="I101"/>
      <c r="J101"/>
      <c r="K101"/>
      <c r="L101"/>
      <c r="M101"/>
    </row>
    <row r="102" spans="1:13" s="1" customFormat="1" ht="17.25" customHeight="1" x14ac:dyDescent="0.25">
      <c r="B102" s="7">
        <v>2025</v>
      </c>
      <c r="C102" s="7">
        <v>10</v>
      </c>
      <c r="D102" s="3">
        <f t="shared" si="7"/>
        <v>0.68917987594762231</v>
      </c>
      <c r="E102" s="2"/>
      <c r="F102"/>
      <c r="G102"/>
      <c r="H102"/>
      <c r="I102"/>
      <c r="J102"/>
      <c r="K102"/>
      <c r="L102"/>
      <c r="M102"/>
    </row>
    <row r="103" spans="1:13" s="1" customFormat="1" ht="17.25" customHeight="1" x14ac:dyDescent="0.25">
      <c r="B103" s="4" t="s">
        <v>9</v>
      </c>
      <c r="C103" s="4">
        <f>SUM(C71:C102)</f>
        <v>1451</v>
      </c>
      <c r="D103" s="5">
        <f t="shared" si="7"/>
        <v>100</v>
      </c>
      <c r="E103" s="2"/>
      <c r="F103"/>
      <c r="G103"/>
      <c r="H103"/>
      <c r="I103"/>
      <c r="J103"/>
      <c r="K103"/>
      <c r="L103"/>
      <c r="M103"/>
    </row>
    <row r="104" spans="1:13" s="2" customFormat="1" ht="18.75" customHeight="1" x14ac:dyDescent="0.25">
      <c r="A104" s="1"/>
      <c r="C104" s="1"/>
      <c r="D104" s="1"/>
      <c r="E104" s="1"/>
      <c r="F104"/>
      <c r="G104"/>
      <c r="H104"/>
      <c r="I104"/>
      <c r="J104"/>
      <c r="K104"/>
      <c r="L104"/>
      <c r="M104"/>
    </row>
    <row r="105" spans="1:13" s="2" customFormat="1" ht="18.75" customHeight="1" x14ac:dyDescent="0.25">
      <c r="A105" s="1"/>
      <c r="B105"/>
      <c r="C105"/>
      <c r="D105"/>
      <c r="E105"/>
      <c r="F105"/>
      <c r="G105"/>
      <c r="H105"/>
      <c r="I105"/>
      <c r="J105"/>
      <c r="K105"/>
      <c r="L105"/>
      <c r="M105"/>
    </row>
  </sheetData>
  <mergeCells count="8">
    <mergeCell ref="C1:E1"/>
    <mergeCell ref="G1:I1"/>
    <mergeCell ref="B69:D69"/>
    <mergeCell ref="B3:F3"/>
    <mergeCell ref="B10:F10"/>
    <mergeCell ref="B38:F38"/>
    <mergeCell ref="B51:F51"/>
    <mergeCell ref="B25:F25"/>
  </mergeCells>
  <pageMargins left="0.31496062992125984" right="0.31496062992125984" top="0.59055118110236227" bottom="0.59055118110236227" header="0.31496062992125984" footer="0.31496062992125984"/>
  <pageSetup paperSize="9" scale="75" orientation="portrait" r:id="rId1"/>
  <headerFooter>
    <oddFooter>&amp;RElaborado em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D8B3-0F4C-4FF7-B6E8-2ACABA11FDD0}">
  <dimension ref="A1:V103"/>
  <sheetViews>
    <sheetView topLeftCell="A10" zoomScaleNormal="100" workbookViewId="0">
      <selection activeCell="M24" sqref="M24"/>
    </sheetView>
  </sheetViews>
  <sheetFormatPr defaultRowHeight="18.75" customHeight="1" x14ac:dyDescent="0.25"/>
  <cols>
    <col min="1" max="1" width="3.5703125" customWidth="1"/>
    <col min="2" max="2" width="25.7109375" customWidth="1"/>
    <col min="3" max="3" width="13.5703125" customWidth="1"/>
    <col min="4" max="4" width="12.5703125" customWidth="1"/>
    <col min="5" max="6" width="13.5703125" customWidth="1"/>
    <col min="7" max="7" width="12.42578125" customWidth="1"/>
    <col min="8" max="8" width="12.7109375" customWidth="1"/>
    <col min="9" max="9" width="10.42578125" customWidth="1"/>
    <col min="10" max="10" width="5.28515625" customWidth="1"/>
    <col min="11" max="11" width="13.42578125" customWidth="1"/>
    <col min="13" max="16" width="16.140625" customWidth="1"/>
  </cols>
  <sheetData>
    <row r="1" spans="1:22" ht="48.75" customHeight="1" x14ac:dyDescent="0.25">
      <c r="C1" s="62" t="s">
        <v>201</v>
      </c>
      <c r="D1" s="62"/>
      <c r="E1" s="62"/>
      <c r="G1" s="62" t="s">
        <v>200</v>
      </c>
      <c r="H1" s="62"/>
      <c r="I1" s="62"/>
      <c r="J1" s="62"/>
      <c r="K1" s="58"/>
      <c r="L1" s="58"/>
      <c r="M1" s="58"/>
    </row>
    <row r="2" spans="1:22" ht="29.25" customHeight="1" x14ac:dyDescent="0.25">
      <c r="C2" s="59"/>
      <c r="D2" s="59"/>
      <c r="E2" s="59"/>
      <c r="G2" s="59"/>
      <c r="H2" s="59"/>
      <c r="I2" s="59"/>
      <c r="J2" s="58"/>
      <c r="K2" s="58"/>
      <c r="L2" s="58"/>
      <c r="M2" s="58"/>
    </row>
    <row r="3" spans="1:22" s="17" customFormat="1" ht="18.75" customHeight="1" x14ac:dyDescent="0.25">
      <c r="B3" s="64" t="s">
        <v>34</v>
      </c>
      <c r="C3" s="64"/>
      <c r="D3" s="64"/>
      <c r="E3" s="64"/>
      <c r="F3" s="64"/>
      <c r="G3"/>
      <c r="H3" s="2"/>
      <c r="I3"/>
      <c r="J3"/>
      <c r="K3"/>
      <c r="L3"/>
      <c r="M3"/>
      <c r="N3"/>
      <c r="O3"/>
      <c r="P3"/>
    </row>
    <row r="4" spans="1:22" s="17" customFormat="1" ht="18.75" customHeight="1" x14ac:dyDescent="0.25">
      <c r="B4" s="23" t="s">
        <v>35</v>
      </c>
      <c r="C4" s="23" t="s">
        <v>36</v>
      </c>
      <c r="D4" s="23" t="s">
        <v>33</v>
      </c>
      <c r="E4" s="23" t="s">
        <v>60</v>
      </c>
      <c r="F4" s="23" t="s">
        <v>24</v>
      </c>
      <c r="G4"/>
      <c r="H4" s="2"/>
      <c r="J4"/>
      <c r="K4"/>
      <c r="L4"/>
      <c r="M4"/>
      <c r="N4"/>
      <c r="O4"/>
      <c r="P4"/>
      <c r="Q4"/>
    </row>
    <row r="5" spans="1:22" s="17" customFormat="1" ht="18.75" customHeight="1" x14ac:dyDescent="0.25">
      <c r="B5" s="24" t="s">
        <v>25</v>
      </c>
      <c r="C5" s="24">
        <v>24</v>
      </c>
      <c r="D5" s="24">
        <v>1427</v>
      </c>
      <c r="E5" s="24">
        <f>SUM(C5:D5)</f>
        <v>1451</v>
      </c>
      <c r="F5" s="8">
        <f>E5*100/1721</f>
        <v>84.311446833236488</v>
      </c>
      <c r="G5"/>
      <c r="H5" s="2"/>
      <c r="J5"/>
      <c r="K5"/>
      <c r="L5"/>
      <c r="M5"/>
      <c r="N5"/>
      <c r="O5"/>
      <c r="P5"/>
      <c r="Q5"/>
    </row>
    <row r="6" spans="1:22" s="17" customFormat="1" ht="18.75" customHeight="1" x14ac:dyDescent="0.25">
      <c r="B6" s="24" t="s">
        <v>26</v>
      </c>
      <c r="C6" s="24">
        <v>10</v>
      </c>
      <c r="D6" s="24">
        <v>178</v>
      </c>
      <c r="E6" s="24">
        <f>SUM(C6:D6)</f>
        <v>188</v>
      </c>
      <c r="F6" s="8">
        <f>E6*100/1721</f>
        <v>10.923881464264962</v>
      </c>
      <c r="H6" s="2"/>
      <c r="J6"/>
      <c r="K6"/>
      <c r="L6"/>
      <c r="M6"/>
      <c r="N6"/>
      <c r="O6"/>
      <c r="P6"/>
      <c r="Q6"/>
    </row>
    <row r="7" spans="1:22" s="17" customFormat="1" ht="18.75" customHeight="1" x14ac:dyDescent="0.25">
      <c r="B7" s="24" t="s">
        <v>54</v>
      </c>
      <c r="C7" s="24">
        <v>3</v>
      </c>
      <c r="D7" s="24">
        <v>79</v>
      </c>
      <c r="E7" s="24">
        <f>SUM(C7:D7)</f>
        <v>82</v>
      </c>
      <c r="F7" s="8">
        <f>E7*100/1721</f>
        <v>4.7646717024985472</v>
      </c>
      <c r="H7" s="2"/>
      <c r="J7"/>
      <c r="K7"/>
      <c r="L7"/>
      <c r="M7"/>
      <c r="N7"/>
      <c r="O7"/>
      <c r="P7"/>
      <c r="Q7"/>
    </row>
    <row r="8" spans="1:22" s="17" customFormat="1" ht="18.75" customHeight="1" x14ac:dyDescent="0.25">
      <c r="B8" s="15" t="s">
        <v>9</v>
      </c>
      <c r="C8" s="6">
        <f>SUM(C5:C7)</f>
        <v>37</v>
      </c>
      <c r="D8" s="6">
        <f>SUM(D5:D7)</f>
        <v>1684</v>
      </c>
      <c r="E8" s="6">
        <f>SUM(E5:E7)</f>
        <v>1721</v>
      </c>
      <c r="F8" s="25">
        <f>E8*100/1721</f>
        <v>100</v>
      </c>
      <c r="H8" s="2"/>
      <c r="J8"/>
      <c r="K8"/>
      <c r="L8"/>
      <c r="M8"/>
      <c r="N8"/>
      <c r="O8"/>
      <c r="P8"/>
      <c r="Q8"/>
      <c r="R8"/>
    </row>
    <row r="9" spans="1:22" s="17" customFormat="1" ht="24" customHeight="1" x14ac:dyDescent="0.25">
      <c r="A9"/>
      <c r="J9"/>
      <c r="K9"/>
      <c r="L9"/>
      <c r="M9"/>
      <c r="N9"/>
      <c r="O9"/>
      <c r="P9"/>
      <c r="Q9"/>
      <c r="R9"/>
      <c r="S9"/>
    </row>
    <row r="10" spans="1:22" s="17" customFormat="1" ht="18.75" customHeight="1" x14ac:dyDescent="0.25">
      <c r="A10"/>
      <c r="B10" s="65" t="s">
        <v>58</v>
      </c>
      <c r="C10" s="65"/>
      <c r="D10" s="65"/>
      <c r="E10" s="65"/>
      <c r="F10" s="65"/>
      <c r="G10" s="65"/>
      <c r="I10"/>
      <c r="J10"/>
      <c r="K10"/>
      <c r="L10"/>
      <c r="M10"/>
      <c r="N10"/>
      <c r="O10"/>
      <c r="P10"/>
      <c r="Q10"/>
      <c r="R10"/>
      <c r="S10"/>
    </row>
    <row r="11" spans="1:22" s="17" customFormat="1" ht="29.25" customHeight="1" x14ac:dyDescent="0.25">
      <c r="A11"/>
      <c r="B11" s="26" t="s">
        <v>59</v>
      </c>
      <c r="C11" s="26" t="s">
        <v>196</v>
      </c>
      <c r="D11" s="26" t="s">
        <v>194</v>
      </c>
      <c r="E11" s="26" t="s">
        <v>195</v>
      </c>
      <c r="F11" s="12" t="s">
        <v>61</v>
      </c>
      <c r="J11"/>
      <c r="K11"/>
      <c r="L11"/>
      <c r="M11"/>
      <c r="N11"/>
      <c r="O11"/>
      <c r="P11"/>
      <c r="R11"/>
      <c r="S11"/>
      <c r="T11"/>
      <c r="U11"/>
      <c r="V11"/>
    </row>
    <row r="12" spans="1:22" s="17" customFormat="1" ht="18.75" customHeight="1" x14ac:dyDescent="0.25">
      <c r="A12"/>
      <c r="B12" s="19" t="s">
        <v>62</v>
      </c>
      <c r="C12" s="19">
        <v>20</v>
      </c>
      <c r="D12" s="27"/>
      <c r="E12" s="19">
        <v>20</v>
      </c>
      <c r="F12" s="18">
        <f t="shared" ref="F12:F23" si="0">C12*100/E12</f>
        <v>100</v>
      </c>
      <c r="G12" s="54"/>
      <c r="J12"/>
      <c r="K12"/>
      <c r="L12"/>
      <c r="M12"/>
      <c r="N12"/>
      <c r="O12"/>
      <c r="P12"/>
      <c r="R12"/>
      <c r="S12"/>
      <c r="T12"/>
      <c r="U12"/>
      <c r="V12"/>
    </row>
    <row r="13" spans="1:22" s="17" customFormat="1" ht="15" x14ac:dyDescent="0.25">
      <c r="A13"/>
      <c r="B13" s="19" t="s">
        <v>63</v>
      </c>
      <c r="C13" s="19">
        <v>154</v>
      </c>
      <c r="D13" s="19">
        <v>7</v>
      </c>
      <c r="E13" s="19">
        <v>161</v>
      </c>
      <c r="F13" s="18">
        <f t="shared" si="0"/>
        <v>95.652173913043484</v>
      </c>
      <c r="G13" s="54"/>
      <c r="J13"/>
      <c r="K13"/>
      <c r="L13"/>
      <c r="M13"/>
      <c r="N13"/>
      <c r="O13"/>
      <c r="P13"/>
      <c r="R13"/>
      <c r="S13"/>
      <c r="T13"/>
      <c r="U13"/>
      <c r="V13"/>
    </row>
    <row r="14" spans="1:22" s="17" customFormat="1" ht="18.75" customHeight="1" x14ac:dyDescent="0.25">
      <c r="A14"/>
      <c r="B14" s="19" t="s">
        <v>64</v>
      </c>
      <c r="C14" s="19">
        <v>49</v>
      </c>
      <c r="D14" s="19">
        <v>8</v>
      </c>
      <c r="E14" s="19">
        <v>57</v>
      </c>
      <c r="F14" s="18">
        <f t="shared" si="0"/>
        <v>85.964912280701753</v>
      </c>
      <c r="G14" s="54"/>
      <c r="J14"/>
      <c r="K14"/>
      <c r="L14"/>
      <c r="M14"/>
      <c r="N14"/>
      <c r="O14"/>
      <c r="P14"/>
      <c r="R14"/>
      <c r="S14"/>
      <c r="T14"/>
      <c r="U14"/>
      <c r="V14"/>
    </row>
    <row r="15" spans="1:22" s="17" customFormat="1" ht="18.75" customHeight="1" x14ac:dyDescent="0.25">
      <c r="A15"/>
      <c r="B15" s="19" t="s">
        <v>65</v>
      </c>
      <c r="C15" s="19">
        <v>15</v>
      </c>
      <c r="D15" s="27"/>
      <c r="E15" s="19">
        <v>15</v>
      </c>
      <c r="F15" s="18">
        <f t="shared" si="0"/>
        <v>100</v>
      </c>
      <c r="G15" s="54"/>
      <c r="J15"/>
      <c r="K15"/>
      <c r="L15"/>
      <c r="M15"/>
      <c r="N15"/>
      <c r="O15"/>
      <c r="P15"/>
      <c r="R15"/>
      <c r="S15"/>
      <c r="T15"/>
      <c r="U15"/>
      <c r="V15"/>
    </row>
    <row r="16" spans="1:22" s="17" customFormat="1" ht="18.75" customHeight="1" x14ac:dyDescent="0.25">
      <c r="A16"/>
      <c r="B16" s="19" t="s">
        <v>66</v>
      </c>
      <c r="C16" s="19">
        <v>576</v>
      </c>
      <c r="D16" s="19">
        <v>77</v>
      </c>
      <c r="E16" s="19">
        <v>653</v>
      </c>
      <c r="F16" s="18">
        <f t="shared" si="0"/>
        <v>88.208269525267994</v>
      </c>
      <c r="G16" s="54"/>
      <c r="J16"/>
      <c r="K16"/>
      <c r="L16"/>
      <c r="M16"/>
      <c r="N16"/>
      <c r="O16"/>
      <c r="P16"/>
      <c r="R16"/>
      <c r="S16"/>
      <c r="T16"/>
      <c r="U16"/>
      <c r="V16"/>
    </row>
    <row r="17" spans="1:22" s="17" customFormat="1" ht="18.75" customHeight="1" x14ac:dyDescent="0.25">
      <c r="A17"/>
      <c r="B17" s="19" t="s">
        <v>67</v>
      </c>
      <c r="C17" s="19">
        <v>40</v>
      </c>
      <c r="D17" s="19">
        <v>10</v>
      </c>
      <c r="E17" s="19">
        <v>50</v>
      </c>
      <c r="F17" s="18">
        <f t="shared" si="0"/>
        <v>80</v>
      </c>
      <c r="G17" s="54"/>
      <c r="J17"/>
      <c r="K17"/>
      <c r="L17"/>
      <c r="M17"/>
      <c r="N17"/>
      <c r="O17"/>
      <c r="P17"/>
      <c r="R17"/>
      <c r="S17"/>
      <c r="T17"/>
      <c r="U17"/>
      <c r="V17"/>
    </row>
    <row r="18" spans="1:22" s="17" customFormat="1" ht="18.75" customHeight="1" x14ac:dyDescent="0.25">
      <c r="A18"/>
      <c r="B18" s="19" t="s">
        <v>68</v>
      </c>
      <c r="C18" s="19">
        <v>9</v>
      </c>
      <c r="D18" s="27">
        <v>4</v>
      </c>
      <c r="E18" s="19">
        <f>SUM(C18:D18)</f>
        <v>13</v>
      </c>
      <c r="F18" s="18">
        <f t="shared" si="0"/>
        <v>69.230769230769226</v>
      </c>
      <c r="G18" s="54"/>
      <c r="J18"/>
      <c r="K18"/>
      <c r="L18"/>
      <c r="M18"/>
      <c r="N18"/>
      <c r="O18"/>
      <c r="P18"/>
      <c r="R18"/>
      <c r="S18"/>
      <c r="T18"/>
      <c r="U18"/>
      <c r="V18"/>
    </row>
    <row r="19" spans="1:22" s="17" customFormat="1" ht="18.75" customHeight="1" x14ac:dyDescent="0.25">
      <c r="A19"/>
      <c r="B19" s="19" t="s">
        <v>69</v>
      </c>
      <c r="C19" s="19">
        <v>143</v>
      </c>
      <c r="D19" s="19">
        <v>30</v>
      </c>
      <c r="E19" s="19">
        <v>173</v>
      </c>
      <c r="F19" s="18">
        <f t="shared" si="0"/>
        <v>82.658959537572258</v>
      </c>
      <c r="G19" s="54"/>
      <c r="J19"/>
      <c r="K19"/>
      <c r="L19"/>
      <c r="M19"/>
      <c r="N19"/>
      <c r="O19"/>
      <c r="P19"/>
      <c r="R19"/>
      <c r="S19"/>
      <c r="T19"/>
      <c r="U19"/>
      <c r="V19"/>
    </row>
    <row r="20" spans="1:22" s="17" customFormat="1" ht="18.75" customHeight="1" x14ac:dyDescent="0.25">
      <c r="A20"/>
      <c r="B20" s="19" t="s">
        <v>70</v>
      </c>
      <c r="C20" s="19">
        <v>9</v>
      </c>
      <c r="D20" s="27"/>
      <c r="E20" s="19">
        <v>9</v>
      </c>
      <c r="F20" s="18">
        <f t="shared" si="0"/>
        <v>100</v>
      </c>
      <c r="G20" s="54"/>
      <c r="J20"/>
      <c r="K20"/>
      <c r="L20"/>
      <c r="M20"/>
      <c r="N20"/>
      <c r="O20"/>
      <c r="P20"/>
      <c r="R20"/>
      <c r="S20"/>
      <c r="T20"/>
      <c r="U20"/>
      <c r="V20"/>
    </row>
    <row r="21" spans="1:22" s="17" customFormat="1" ht="18.75" customHeight="1" x14ac:dyDescent="0.25">
      <c r="A21"/>
      <c r="B21" s="19" t="s">
        <v>71</v>
      </c>
      <c r="C21" s="19">
        <v>41</v>
      </c>
      <c r="D21" s="19">
        <v>18</v>
      </c>
      <c r="E21" s="19">
        <v>59</v>
      </c>
      <c r="F21" s="18">
        <f t="shared" si="0"/>
        <v>69.491525423728817</v>
      </c>
      <c r="G21" s="54"/>
      <c r="J21"/>
      <c r="K21"/>
      <c r="L21"/>
      <c r="M21"/>
      <c r="N21"/>
      <c r="O21"/>
      <c r="P21"/>
      <c r="R21"/>
      <c r="S21"/>
      <c r="T21"/>
      <c r="U21"/>
      <c r="V21"/>
    </row>
    <row r="22" spans="1:22" s="17" customFormat="1" ht="18.75" customHeight="1" x14ac:dyDescent="0.25">
      <c r="A22"/>
      <c r="B22" s="19" t="s">
        <v>72</v>
      </c>
      <c r="C22" s="19">
        <v>395</v>
      </c>
      <c r="D22" s="27">
        <v>116</v>
      </c>
      <c r="E22" s="19">
        <f>SUM(C22:D22)</f>
        <v>511</v>
      </c>
      <c r="F22" s="18">
        <f t="shared" si="0"/>
        <v>77.299412915851278</v>
      </c>
      <c r="G22" s="54"/>
      <c r="J22"/>
      <c r="K22"/>
      <c r="L22"/>
      <c r="M22"/>
      <c r="N22"/>
      <c r="O22"/>
      <c r="P22"/>
      <c r="R22"/>
      <c r="S22"/>
      <c r="T22"/>
      <c r="U22"/>
      <c r="V22"/>
    </row>
    <row r="23" spans="1:22" s="17" customFormat="1" ht="18.75" customHeight="1" x14ac:dyDescent="0.25">
      <c r="A23"/>
      <c r="B23" s="22" t="s">
        <v>9</v>
      </c>
      <c r="C23" s="22">
        <f>SUM(C12:C22)</f>
        <v>1451</v>
      </c>
      <c r="D23" s="22">
        <f>SUM(D12:D22)</f>
        <v>270</v>
      </c>
      <c r="E23" s="22">
        <f>SUM(E12:E22)</f>
        <v>1721</v>
      </c>
      <c r="F23" s="28">
        <f t="shared" si="0"/>
        <v>84.311446833236488</v>
      </c>
      <c r="G23" s="54"/>
      <c r="J23"/>
      <c r="K23"/>
      <c r="L23"/>
      <c r="M23"/>
      <c r="N23"/>
      <c r="O23"/>
      <c r="P23"/>
      <c r="R23"/>
      <c r="S23"/>
      <c r="T23"/>
      <c r="U23"/>
      <c r="V23"/>
    </row>
    <row r="24" spans="1:22" s="17" customFormat="1" ht="24" customHeight="1" x14ac:dyDescent="0.25">
      <c r="A24"/>
      <c r="C24" s="9"/>
      <c r="D24" s="9"/>
      <c r="E24" s="9"/>
      <c r="F24" s="9"/>
      <c r="G24" s="13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7" customFormat="1" ht="18.75" customHeight="1" x14ac:dyDescent="0.25">
      <c r="A25"/>
      <c r="B25" s="66" t="s">
        <v>81</v>
      </c>
      <c r="C25" s="66"/>
      <c r="D25" s="66"/>
      <c r="E25" s="66"/>
      <c r="F25" s="66"/>
      <c r="G25" s="36"/>
      <c r="I25"/>
      <c r="J25"/>
      <c r="K25"/>
      <c r="L25"/>
      <c r="M25"/>
      <c r="N25"/>
      <c r="O25"/>
      <c r="P25"/>
      <c r="Q25"/>
      <c r="R25"/>
    </row>
    <row r="26" spans="1:22" s="17" customFormat="1" ht="27.75" customHeight="1" x14ac:dyDescent="0.25">
      <c r="A26"/>
      <c r="B26" s="26" t="s">
        <v>23</v>
      </c>
      <c r="C26" s="26" t="s">
        <v>25</v>
      </c>
      <c r="D26" s="26" t="s">
        <v>194</v>
      </c>
      <c r="E26" s="26" t="s">
        <v>195</v>
      </c>
      <c r="F26" s="12" t="s">
        <v>61</v>
      </c>
      <c r="I26"/>
      <c r="J26"/>
      <c r="K26"/>
      <c r="L26"/>
      <c r="M26"/>
      <c r="N26"/>
      <c r="O26"/>
      <c r="P26"/>
      <c r="Q26"/>
      <c r="R26"/>
    </row>
    <row r="27" spans="1:22" s="17" customFormat="1" ht="18.75" customHeight="1" x14ac:dyDescent="0.25">
      <c r="A27"/>
      <c r="B27" s="19" t="s">
        <v>0</v>
      </c>
      <c r="C27" s="19">
        <v>174</v>
      </c>
      <c r="D27" s="19">
        <v>35</v>
      </c>
      <c r="E27" s="19">
        <v>209</v>
      </c>
      <c r="F27" s="8">
        <f t="shared" ref="F27:F36" si="1">C27*100/E27</f>
        <v>83.253588516746404</v>
      </c>
      <c r="G27" s="54"/>
      <c r="I27"/>
      <c r="J27"/>
      <c r="K27"/>
      <c r="L27"/>
      <c r="M27"/>
      <c r="N27"/>
      <c r="O27"/>
      <c r="P27"/>
      <c r="Q27"/>
      <c r="R27"/>
    </row>
    <row r="28" spans="1:22" s="17" customFormat="1" ht="18.75" customHeight="1" x14ac:dyDescent="0.25">
      <c r="A28"/>
      <c r="B28" s="19" t="s">
        <v>1</v>
      </c>
      <c r="C28" s="19">
        <v>145</v>
      </c>
      <c r="D28" s="19">
        <v>25</v>
      </c>
      <c r="E28" s="19">
        <v>170</v>
      </c>
      <c r="F28" s="8">
        <f t="shared" si="1"/>
        <v>85.294117647058826</v>
      </c>
      <c r="G28" s="54"/>
      <c r="I28"/>
      <c r="J28"/>
      <c r="K28"/>
      <c r="L28"/>
      <c r="M28"/>
      <c r="N28"/>
      <c r="O28"/>
      <c r="P28"/>
      <c r="Q28"/>
      <c r="R28"/>
    </row>
    <row r="29" spans="1:22" s="17" customFormat="1" ht="18.75" customHeight="1" x14ac:dyDescent="0.25">
      <c r="A29"/>
      <c r="B29" s="19" t="s">
        <v>2</v>
      </c>
      <c r="C29" s="19">
        <v>168</v>
      </c>
      <c r="D29" s="19">
        <v>31</v>
      </c>
      <c r="E29" s="19">
        <v>199</v>
      </c>
      <c r="F29" s="8">
        <f t="shared" si="1"/>
        <v>84.422110552763826</v>
      </c>
      <c r="G29" s="54"/>
      <c r="I29"/>
      <c r="J29"/>
      <c r="K29"/>
      <c r="L29"/>
      <c r="M29"/>
      <c r="N29"/>
      <c r="O29"/>
      <c r="P29"/>
      <c r="Q29"/>
      <c r="R29"/>
    </row>
    <row r="30" spans="1:22" s="17" customFormat="1" ht="18.75" customHeight="1" x14ac:dyDescent="0.25">
      <c r="A30"/>
      <c r="B30" s="19" t="s">
        <v>3</v>
      </c>
      <c r="C30" s="19">
        <v>164</v>
      </c>
      <c r="D30" s="19">
        <v>32</v>
      </c>
      <c r="E30" s="19">
        <v>196</v>
      </c>
      <c r="F30" s="8">
        <f t="shared" si="1"/>
        <v>83.673469387755105</v>
      </c>
      <c r="G30" s="54"/>
      <c r="I30"/>
      <c r="J30"/>
      <c r="K30"/>
      <c r="L30"/>
      <c r="M30"/>
      <c r="N30"/>
      <c r="O30"/>
      <c r="P30"/>
      <c r="Q30"/>
      <c r="R30"/>
    </row>
    <row r="31" spans="1:22" s="17" customFormat="1" ht="18.75" customHeight="1" x14ac:dyDescent="0.25">
      <c r="A31"/>
      <c r="B31" s="19" t="s">
        <v>4</v>
      </c>
      <c r="C31" s="19">
        <v>156</v>
      </c>
      <c r="D31" s="19">
        <v>30</v>
      </c>
      <c r="E31" s="19">
        <v>186</v>
      </c>
      <c r="F31" s="8">
        <f t="shared" si="1"/>
        <v>83.870967741935488</v>
      </c>
      <c r="G31" s="54"/>
      <c r="I31"/>
      <c r="J31"/>
      <c r="K31"/>
      <c r="L31"/>
      <c r="M31"/>
      <c r="N31"/>
      <c r="O31"/>
      <c r="P31"/>
      <c r="Q31"/>
      <c r="R31"/>
    </row>
    <row r="32" spans="1:22" s="17" customFormat="1" ht="18.75" customHeight="1" x14ac:dyDescent="0.25">
      <c r="A32"/>
      <c r="B32" s="19" t="s">
        <v>5</v>
      </c>
      <c r="C32" s="19">
        <v>176</v>
      </c>
      <c r="D32" s="19">
        <v>27</v>
      </c>
      <c r="E32" s="19">
        <v>203</v>
      </c>
      <c r="F32" s="8">
        <f t="shared" si="1"/>
        <v>86.699507389162562</v>
      </c>
      <c r="G32" s="54"/>
      <c r="I32"/>
      <c r="J32"/>
      <c r="K32"/>
      <c r="L32"/>
      <c r="M32"/>
      <c r="N32"/>
      <c r="O32"/>
      <c r="P32"/>
      <c r="Q32"/>
      <c r="R32"/>
    </row>
    <row r="33" spans="1:19" s="17" customFormat="1" ht="18.75" customHeight="1" x14ac:dyDescent="0.25">
      <c r="A33"/>
      <c r="B33" s="19" t="s">
        <v>6</v>
      </c>
      <c r="C33" s="19">
        <v>164</v>
      </c>
      <c r="D33" s="19">
        <v>33</v>
      </c>
      <c r="E33" s="19">
        <v>197</v>
      </c>
      <c r="F33" s="8">
        <f t="shared" si="1"/>
        <v>83.248730964467001</v>
      </c>
      <c r="G33" s="54"/>
      <c r="I33"/>
      <c r="J33"/>
      <c r="K33"/>
      <c r="L33"/>
      <c r="M33"/>
      <c r="N33"/>
      <c r="O33"/>
      <c r="P33"/>
      <c r="Q33"/>
      <c r="R33"/>
    </row>
    <row r="34" spans="1:19" s="17" customFormat="1" ht="18.75" customHeight="1" x14ac:dyDescent="0.25">
      <c r="A34"/>
      <c r="B34" s="19" t="s">
        <v>7</v>
      </c>
      <c r="C34" s="19">
        <v>138</v>
      </c>
      <c r="D34" s="19">
        <v>30</v>
      </c>
      <c r="E34" s="19">
        <v>168</v>
      </c>
      <c r="F34" s="8">
        <f t="shared" si="1"/>
        <v>82.142857142857139</v>
      </c>
      <c r="G34" s="54"/>
      <c r="I34"/>
      <c r="J34"/>
      <c r="K34"/>
      <c r="L34"/>
      <c r="M34"/>
      <c r="N34"/>
      <c r="O34"/>
      <c r="P34"/>
      <c r="Q34"/>
      <c r="R34"/>
      <c r="S34"/>
    </row>
    <row r="35" spans="1:19" s="17" customFormat="1" ht="18.75" customHeight="1" x14ac:dyDescent="0.25">
      <c r="A35"/>
      <c r="B35" s="19" t="s">
        <v>8</v>
      </c>
      <c r="C35" s="19">
        <v>166</v>
      </c>
      <c r="D35" s="19">
        <v>27</v>
      </c>
      <c r="E35" s="19">
        <v>193</v>
      </c>
      <c r="F35" s="8">
        <f t="shared" si="1"/>
        <v>86.010362694300511</v>
      </c>
      <c r="G35" s="54"/>
      <c r="I35"/>
      <c r="J35"/>
      <c r="K35"/>
      <c r="L35"/>
      <c r="M35"/>
      <c r="N35"/>
      <c r="O35"/>
      <c r="P35"/>
      <c r="Q35"/>
      <c r="R35"/>
      <c r="S35"/>
    </row>
    <row r="36" spans="1:19" s="17" customFormat="1" ht="18.75" customHeight="1" x14ac:dyDescent="0.25">
      <c r="A36"/>
      <c r="B36" s="22" t="s">
        <v>9</v>
      </c>
      <c r="C36" s="22">
        <f>SUM(C27:C35)</f>
        <v>1451</v>
      </c>
      <c r="D36" s="22">
        <f>SUM(D27:D35)</f>
        <v>270</v>
      </c>
      <c r="E36" s="22">
        <f>SUM(E27:E35)</f>
        <v>1721</v>
      </c>
      <c r="F36" s="25">
        <f t="shared" si="1"/>
        <v>84.311446833236488</v>
      </c>
      <c r="G36" s="54"/>
      <c r="I36"/>
      <c r="J36"/>
      <c r="K36"/>
      <c r="L36"/>
      <c r="M36"/>
      <c r="N36"/>
      <c r="O36"/>
      <c r="P36"/>
      <c r="Q36"/>
      <c r="R36"/>
      <c r="S36"/>
    </row>
    <row r="37" spans="1:19" s="17" customFormat="1" ht="24.75" customHeight="1" x14ac:dyDescent="0.25">
      <c r="A37"/>
      <c r="I37"/>
      <c r="J37"/>
      <c r="K37"/>
      <c r="L37"/>
      <c r="M37"/>
      <c r="N37"/>
      <c r="O37"/>
      <c r="P37"/>
      <c r="Q37"/>
      <c r="R37"/>
      <c r="S37"/>
    </row>
    <row r="38" spans="1:19" s="17" customFormat="1" ht="18.75" customHeight="1" x14ac:dyDescent="0.25">
      <c r="A38"/>
      <c r="B38" s="65" t="s">
        <v>73</v>
      </c>
      <c r="C38" s="65"/>
      <c r="D38" s="65"/>
      <c r="E38" s="65"/>
      <c r="F38" s="65"/>
      <c r="G38" s="65"/>
      <c r="H38"/>
      <c r="I38"/>
      <c r="J38"/>
      <c r="K38"/>
      <c r="L38"/>
      <c r="M38"/>
      <c r="N38"/>
      <c r="O38"/>
      <c r="P38"/>
      <c r="Q38"/>
      <c r="R38"/>
      <c r="S38"/>
    </row>
    <row r="39" spans="1:19" s="17" customFormat="1" ht="30" customHeight="1" x14ac:dyDescent="0.25">
      <c r="A39"/>
      <c r="B39" s="26" t="s">
        <v>74</v>
      </c>
      <c r="C39" s="26" t="s">
        <v>25</v>
      </c>
      <c r="D39" s="26" t="s">
        <v>194</v>
      </c>
      <c r="E39" s="26" t="s">
        <v>195</v>
      </c>
      <c r="F39" s="12" t="s">
        <v>61</v>
      </c>
      <c r="I39"/>
      <c r="J39"/>
      <c r="K39"/>
      <c r="L39"/>
      <c r="M39"/>
      <c r="N39"/>
      <c r="O39"/>
      <c r="P39"/>
      <c r="R39"/>
      <c r="S39"/>
    </row>
    <row r="40" spans="1:19" s="17" customFormat="1" ht="18.75" customHeight="1" x14ac:dyDescent="0.25">
      <c r="A40"/>
      <c r="B40" s="19" t="s">
        <v>75</v>
      </c>
      <c r="C40" s="19">
        <v>306</v>
      </c>
      <c r="D40" s="19">
        <v>11</v>
      </c>
      <c r="E40" s="19">
        <v>317</v>
      </c>
      <c r="F40" s="18">
        <f t="shared" ref="F40:F48" si="2">C40*100/E40</f>
        <v>96.529968454258679</v>
      </c>
      <c r="G40" s="54"/>
      <c r="I40"/>
      <c r="J40"/>
      <c r="K40"/>
      <c r="L40"/>
      <c r="M40"/>
      <c r="N40"/>
      <c r="O40"/>
      <c r="P40"/>
      <c r="R40"/>
      <c r="S40"/>
    </row>
    <row r="41" spans="1:19" s="17" customFormat="1" ht="18.75" customHeight="1" x14ac:dyDescent="0.25">
      <c r="A41"/>
      <c r="B41" s="19" t="s">
        <v>65</v>
      </c>
      <c r="C41" s="19">
        <v>15</v>
      </c>
      <c r="D41" s="27"/>
      <c r="E41" s="19">
        <v>15</v>
      </c>
      <c r="F41" s="18">
        <f t="shared" si="2"/>
        <v>100</v>
      </c>
      <c r="G41" s="54"/>
      <c r="I41"/>
      <c r="J41"/>
      <c r="K41"/>
      <c r="L41"/>
      <c r="M41"/>
      <c r="N41"/>
      <c r="O41"/>
      <c r="P41"/>
      <c r="R41"/>
      <c r="S41"/>
    </row>
    <row r="42" spans="1:19" s="17" customFormat="1" ht="18.75" customHeight="1" x14ac:dyDescent="0.25">
      <c r="A42"/>
      <c r="B42" s="19" t="s">
        <v>76</v>
      </c>
      <c r="C42" s="19">
        <v>612</v>
      </c>
      <c r="D42" s="19">
        <v>170</v>
      </c>
      <c r="E42" s="19">
        <v>786</v>
      </c>
      <c r="F42" s="18">
        <f t="shared" si="2"/>
        <v>77.862595419847324</v>
      </c>
      <c r="G42" s="54"/>
      <c r="I42"/>
      <c r="J42"/>
      <c r="K42"/>
      <c r="L42"/>
      <c r="M42"/>
      <c r="N42"/>
      <c r="O42"/>
      <c r="P42"/>
      <c r="R42"/>
      <c r="S42"/>
    </row>
    <row r="43" spans="1:19" s="17" customFormat="1" ht="18.75" customHeight="1" x14ac:dyDescent="0.25">
      <c r="A43"/>
      <c r="B43" s="19" t="s">
        <v>77</v>
      </c>
      <c r="C43" s="19">
        <v>223</v>
      </c>
      <c r="D43" s="19">
        <v>28</v>
      </c>
      <c r="E43" s="19">
        <v>251</v>
      </c>
      <c r="F43" s="18">
        <f t="shared" si="2"/>
        <v>88.844621513944219</v>
      </c>
      <c r="G43" s="54"/>
      <c r="I43"/>
      <c r="J43"/>
      <c r="K43"/>
      <c r="L43"/>
      <c r="M43"/>
      <c r="N43"/>
      <c r="O43"/>
      <c r="P43"/>
      <c r="R43"/>
      <c r="S43"/>
    </row>
    <row r="44" spans="1:19" s="17" customFormat="1" ht="18.75" customHeight="1" x14ac:dyDescent="0.25">
      <c r="A44"/>
      <c r="B44" s="19" t="s">
        <v>68</v>
      </c>
      <c r="C44" s="19">
        <v>9</v>
      </c>
      <c r="D44" s="27">
        <v>4</v>
      </c>
      <c r="E44" s="19">
        <v>9</v>
      </c>
      <c r="F44" s="18">
        <f t="shared" si="2"/>
        <v>100</v>
      </c>
      <c r="G44" s="54"/>
      <c r="I44"/>
      <c r="J44"/>
      <c r="K44"/>
      <c r="L44"/>
      <c r="M44"/>
      <c r="N44"/>
      <c r="O44"/>
      <c r="P44"/>
      <c r="R44"/>
      <c r="S44"/>
    </row>
    <row r="45" spans="1:19" s="17" customFormat="1" ht="29.25" customHeight="1" x14ac:dyDescent="0.25">
      <c r="A45"/>
      <c r="B45" s="19" t="s">
        <v>78</v>
      </c>
      <c r="C45" s="19">
        <v>221</v>
      </c>
      <c r="D45" s="19">
        <v>45</v>
      </c>
      <c r="E45" s="19">
        <v>266</v>
      </c>
      <c r="F45" s="18">
        <f t="shared" si="2"/>
        <v>83.082706766917298</v>
      </c>
      <c r="G45" s="54"/>
      <c r="I45"/>
      <c r="J45"/>
      <c r="K45"/>
      <c r="L45"/>
      <c r="M45"/>
      <c r="N45"/>
      <c r="O45"/>
      <c r="P45"/>
      <c r="R45"/>
      <c r="S45"/>
    </row>
    <row r="46" spans="1:19" s="17" customFormat="1" ht="18.75" customHeight="1" x14ac:dyDescent="0.25">
      <c r="A46"/>
      <c r="B46" s="19" t="s">
        <v>79</v>
      </c>
      <c r="C46" s="19">
        <v>9</v>
      </c>
      <c r="D46" s="27">
        <v>4</v>
      </c>
      <c r="E46" s="19">
        <v>13</v>
      </c>
      <c r="F46" s="18">
        <f t="shared" si="2"/>
        <v>69.230769230769226</v>
      </c>
      <c r="G46" s="54"/>
      <c r="I46"/>
      <c r="J46"/>
      <c r="K46"/>
      <c r="L46"/>
      <c r="M46"/>
      <c r="N46"/>
      <c r="O46"/>
      <c r="P46"/>
      <c r="R46"/>
      <c r="S46"/>
    </row>
    <row r="47" spans="1:19" s="17" customFormat="1" ht="27.75" customHeight="1" x14ac:dyDescent="0.25">
      <c r="A47"/>
      <c r="B47" s="19" t="s">
        <v>80</v>
      </c>
      <c r="C47" s="19">
        <v>56</v>
      </c>
      <c r="D47" s="19">
        <v>8</v>
      </c>
      <c r="E47" s="19">
        <f>SUM(C47:D47)</f>
        <v>64</v>
      </c>
      <c r="F47" s="18">
        <f t="shared" si="2"/>
        <v>87.5</v>
      </c>
      <c r="G47" s="54"/>
      <c r="I47"/>
      <c r="J47"/>
      <c r="K47"/>
      <c r="L47"/>
      <c r="M47"/>
      <c r="N47"/>
      <c r="O47"/>
      <c r="P47"/>
      <c r="R47"/>
      <c r="S47"/>
    </row>
    <row r="48" spans="1:19" s="17" customFormat="1" ht="18.75" customHeight="1" x14ac:dyDescent="0.25">
      <c r="A48"/>
      <c r="B48" s="22" t="s">
        <v>9</v>
      </c>
      <c r="C48" s="22">
        <f>SUM(C40:C47)</f>
        <v>1451</v>
      </c>
      <c r="D48" s="22">
        <f>SUM(D40:D47)</f>
        <v>270</v>
      </c>
      <c r="E48" s="11">
        <f>SUM(E40:E47)</f>
        <v>1721</v>
      </c>
      <c r="F48" s="28">
        <f t="shared" si="2"/>
        <v>84.311446833236488</v>
      </c>
      <c r="I48"/>
      <c r="J48"/>
      <c r="K48"/>
      <c r="L48"/>
      <c r="M48"/>
      <c r="N48"/>
      <c r="O48"/>
      <c r="P48"/>
      <c r="R48"/>
      <c r="S48"/>
    </row>
    <row r="49" spans="1:19" s="17" customFormat="1" ht="18.75" customHeight="1" x14ac:dyDescent="0.25">
      <c r="A49"/>
      <c r="B49" s="9"/>
      <c r="C49" s="9"/>
      <c r="D49" s="9"/>
      <c r="E49" s="60"/>
      <c r="F49" s="13"/>
      <c r="I49"/>
      <c r="J49"/>
      <c r="K49"/>
      <c r="L49"/>
      <c r="M49"/>
      <c r="N49"/>
      <c r="O49"/>
      <c r="P49"/>
      <c r="R49"/>
      <c r="S49"/>
    </row>
    <row r="50" spans="1:19" s="17" customFormat="1" ht="18.75" customHeight="1" x14ac:dyDescent="0.25">
      <c r="A50"/>
      <c r="B50" s="9"/>
      <c r="C50" s="9"/>
      <c r="D50" s="9"/>
      <c r="E50" s="60"/>
      <c r="F50" s="13"/>
      <c r="I50"/>
      <c r="J50"/>
      <c r="K50"/>
      <c r="L50"/>
      <c r="M50"/>
      <c r="N50"/>
      <c r="O50"/>
      <c r="P50"/>
      <c r="R50"/>
      <c r="S50"/>
    </row>
    <row r="51" spans="1:19" s="17" customFormat="1" ht="18.75" customHeight="1" x14ac:dyDescent="0.25">
      <c r="B51" s="9"/>
      <c r="C51" s="9"/>
      <c r="D51" s="9"/>
      <c r="E51" s="9"/>
      <c r="F51" s="9"/>
      <c r="G51" s="13"/>
      <c r="I51"/>
      <c r="J51"/>
      <c r="K51"/>
      <c r="L51"/>
      <c r="M51"/>
      <c r="N51"/>
      <c r="O51"/>
      <c r="P51"/>
      <c r="R51"/>
    </row>
    <row r="52" spans="1:19" s="17" customFormat="1" ht="18.75" customHeight="1" x14ac:dyDescent="0.25">
      <c r="A52"/>
      <c r="B52" s="66" t="s">
        <v>82</v>
      </c>
      <c r="C52" s="66"/>
      <c r="D52" s="66"/>
      <c r="E52" s="66"/>
      <c r="F52" s="66"/>
      <c r="G52" s="36"/>
      <c r="H52"/>
      <c r="I52"/>
      <c r="J52"/>
      <c r="K52"/>
      <c r="L52"/>
      <c r="M52"/>
      <c r="N52"/>
      <c r="O52"/>
      <c r="P52"/>
      <c r="Q52"/>
      <c r="R52"/>
      <c r="S52"/>
    </row>
    <row r="53" spans="1:19" s="17" customFormat="1" ht="33" customHeight="1" x14ac:dyDescent="0.25">
      <c r="A53"/>
      <c r="B53" s="12" t="s">
        <v>83</v>
      </c>
      <c r="C53" s="12" t="s">
        <v>25</v>
      </c>
      <c r="D53" s="26" t="s">
        <v>194</v>
      </c>
      <c r="E53" s="26" t="s">
        <v>195</v>
      </c>
      <c r="F53" s="12" t="s">
        <v>61</v>
      </c>
      <c r="G53"/>
      <c r="I53"/>
      <c r="J53"/>
      <c r="M53"/>
      <c r="N53"/>
      <c r="O53"/>
      <c r="P53"/>
      <c r="Q53"/>
      <c r="R53"/>
      <c r="S53"/>
    </row>
    <row r="54" spans="1:19" s="17" customFormat="1" ht="18.75" customHeight="1" x14ac:dyDescent="0.25">
      <c r="A54"/>
      <c r="B54" s="16" t="s">
        <v>84</v>
      </c>
      <c r="C54" s="16">
        <v>720</v>
      </c>
      <c r="D54" s="16"/>
      <c r="E54" s="29">
        <f>SUM(C54:C54)</f>
        <v>720</v>
      </c>
      <c r="F54" s="8">
        <f t="shared" ref="F54:F59" si="3">C54*100/E54</f>
        <v>100</v>
      </c>
      <c r="G54" s="56"/>
      <c r="I54"/>
      <c r="J54"/>
      <c r="M54"/>
      <c r="N54"/>
      <c r="O54"/>
      <c r="P54"/>
      <c r="Q54"/>
      <c r="R54"/>
      <c r="S54"/>
    </row>
    <row r="55" spans="1:19" s="17" customFormat="1" ht="18.75" customHeight="1" x14ac:dyDescent="0.25">
      <c r="A55"/>
      <c r="B55" s="19" t="s">
        <v>10</v>
      </c>
      <c r="C55" s="19">
        <v>133</v>
      </c>
      <c r="D55" s="20">
        <v>1</v>
      </c>
      <c r="E55" s="19">
        <v>134</v>
      </c>
      <c r="F55" s="8">
        <f t="shared" si="3"/>
        <v>99.253731343283576</v>
      </c>
      <c r="G55" s="56"/>
      <c r="I55"/>
      <c r="J55"/>
      <c r="M55"/>
      <c r="N55"/>
      <c r="O55"/>
      <c r="P55"/>
      <c r="Q55"/>
      <c r="R55"/>
      <c r="S55"/>
    </row>
    <row r="56" spans="1:19" s="17" customFormat="1" ht="18.75" customHeight="1" x14ac:dyDescent="0.25">
      <c r="A56"/>
      <c r="B56" s="19" t="s">
        <v>11</v>
      </c>
      <c r="C56" s="19">
        <v>114</v>
      </c>
      <c r="D56" s="20"/>
      <c r="E56" s="19">
        <v>114</v>
      </c>
      <c r="F56" s="8">
        <f t="shared" si="3"/>
        <v>100</v>
      </c>
      <c r="G56" s="56"/>
      <c r="I56"/>
      <c r="J56"/>
      <c r="M56"/>
      <c r="N56"/>
      <c r="O56"/>
      <c r="P56"/>
      <c r="Q56"/>
      <c r="R56"/>
      <c r="S56"/>
    </row>
    <row r="57" spans="1:19" s="17" customFormat="1" ht="18.75" customHeight="1" x14ac:dyDescent="0.25">
      <c r="A57"/>
      <c r="B57" s="19" t="s">
        <v>12</v>
      </c>
      <c r="C57" s="19">
        <v>111</v>
      </c>
      <c r="D57" s="19">
        <v>6</v>
      </c>
      <c r="E57" s="19">
        <v>117</v>
      </c>
      <c r="F57" s="8">
        <f t="shared" si="3"/>
        <v>94.871794871794876</v>
      </c>
      <c r="G57" s="56"/>
      <c r="I57"/>
      <c r="J57"/>
      <c r="M57"/>
      <c r="N57"/>
      <c r="O57"/>
      <c r="P57"/>
      <c r="Q57"/>
      <c r="R57"/>
      <c r="S57"/>
    </row>
    <row r="58" spans="1:19" s="17" customFormat="1" ht="18.75" customHeight="1" x14ac:dyDescent="0.25">
      <c r="A58"/>
      <c r="B58" s="19" t="s">
        <v>32</v>
      </c>
      <c r="C58" s="19">
        <v>9</v>
      </c>
      <c r="D58" s="20"/>
      <c r="E58" s="19">
        <v>9</v>
      </c>
      <c r="F58" s="8">
        <f t="shared" si="3"/>
        <v>100</v>
      </c>
      <c r="G58" s="56"/>
      <c r="I58"/>
      <c r="J58"/>
      <c r="M58"/>
      <c r="N58"/>
      <c r="O58"/>
      <c r="P58"/>
      <c r="Q58"/>
      <c r="R58"/>
      <c r="S58"/>
    </row>
    <row r="59" spans="1:19" s="17" customFormat="1" ht="18.75" customHeight="1" x14ac:dyDescent="0.25">
      <c r="A59"/>
      <c r="B59" s="19" t="s">
        <v>13</v>
      </c>
      <c r="C59" s="19">
        <v>88</v>
      </c>
      <c r="D59" s="19">
        <v>10</v>
      </c>
      <c r="E59" s="19">
        <v>98</v>
      </c>
      <c r="F59" s="8">
        <f t="shared" si="3"/>
        <v>89.795918367346943</v>
      </c>
      <c r="G59" s="56"/>
      <c r="I59"/>
      <c r="J59"/>
      <c r="M59"/>
      <c r="N59"/>
      <c r="O59"/>
      <c r="P59"/>
      <c r="Q59"/>
      <c r="R59"/>
      <c r="S59"/>
    </row>
    <row r="60" spans="1:19" s="17" customFormat="1" ht="18.75" customHeight="1" x14ac:dyDescent="0.25">
      <c r="A60"/>
      <c r="B60" s="19" t="s">
        <v>14</v>
      </c>
      <c r="C60" s="20"/>
      <c r="D60" s="19">
        <v>1</v>
      </c>
      <c r="E60" s="19">
        <v>1</v>
      </c>
      <c r="F60" s="8">
        <v>0</v>
      </c>
      <c r="G60" s="56"/>
      <c r="I60"/>
      <c r="J60"/>
      <c r="M60"/>
      <c r="N60"/>
      <c r="O60"/>
      <c r="P60"/>
      <c r="Q60"/>
      <c r="R60"/>
      <c r="S60"/>
    </row>
    <row r="61" spans="1:19" s="17" customFormat="1" ht="18.75" customHeight="1" x14ac:dyDescent="0.25">
      <c r="A61"/>
      <c r="B61" s="19" t="s">
        <v>15</v>
      </c>
      <c r="C61" s="19">
        <v>85</v>
      </c>
      <c r="D61" s="19">
        <v>24</v>
      </c>
      <c r="E61" s="19">
        <v>109</v>
      </c>
      <c r="F61" s="8">
        <f t="shared" ref="F61:F66" si="4">C61*100/E61</f>
        <v>77.981651376146786</v>
      </c>
      <c r="G61" s="56"/>
      <c r="I61"/>
      <c r="J61"/>
      <c r="M61"/>
      <c r="N61"/>
      <c r="O61"/>
      <c r="P61"/>
      <c r="Q61"/>
      <c r="R61"/>
      <c r="S61"/>
    </row>
    <row r="62" spans="1:19" s="17" customFormat="1" ht="18.75" customHeight="1" x14ac:dyDescent="0.25">
      <c r="A62"/>
      <c r="B62" s="19" t="s">
        <v>16</v>
      </c>
      <c r="C62" s="19">
        <v>5</v>
      </c>
      <c r="D62" s="19">
        <v>4</v>
      </c>
      <c r="E62" s="19">
        <v>9</v>
      </c>
      <c r="F62" s="8">
        <f t="shared" si="4"/>
        <v>55.555555555555557</v>
      </c>
      <c r="G62" s="56"/>
      <c r="I62"/>
      <c r="J62"/>
      <c r="M62"/>
      <c r="N62"/>
      <c r="O62"/>
      <c r="P62"/>
      <c r="Q62"/>
      <c r="R62"/>
      <c r="S62"/>
    </row>
    <row r="63" spans="1:19" s="17" customFormat="1" ht="18.75" customHeight="1" x14ac:dyDescent="0.25">
      <c r="A63"/>
      <c r="B63" s="19" t="s">
        <v>17</v>
      </c>
      <c r="C63" s="19">
        <v>64</v>
      </c>
      <c r="D63" s="19">
        <v>38</v>
      </c>
      <c r="E63" s="19">
        <v>102</v>
      </c>
      <c r="F63" s="8">
        <f t="shared" si="4"/>
        <v>62.745098039215684</v>
      </c>
      <c r="G63" s="56"/>
      <c r="I63"/>
      <c r="J63"/>
      <c r="M63"/>
      <c r="N63"/>
      <c r="O63"/>
      <c r="P63"/>
      <c r="Q63"/>
      <c r="R63"/>
      <c r="S63"/>
    </row>
    <row r="64" spans="1:19" s="17" customFormat="1" ht="18.75" customHeight="1" x14ac:dyDescent="0.25">
      <c r="A64"/>
      <c r="B64" s="19" t="s">
        <v>18</v>
      </c>
      <c r="C64" s="19">
        <v>10</v>
      </c>
      <c r="D64" s="20">
        <v>8</v>
      </c>
      <c r="E64" s="19">
        <v>18</v>
      </c>
      <c r="F64" s="8">
        <f t="shared" si="4"/>
        <v>55.555555555555557</v>
      </c>
      <c r="G64" s="56"/>
      <c r="I64"/>
      <c r="J64"/>
      <c r="M64"/>
      <c r="N64"/>
      <c r="O64"/>
      <c r="P64"/>
      <c r="Q64"/>
      <c r="R64"/>
      <c r="S64"/>
    </row>
    <row r="65" spans="1:19" s="17" customFormat="1" ht="18.75" customHeight="1" x14ac:dyDescent="0.25">
      <c r="A65"/>
      <c r="B65" s="19" t="s">
        <v>19</v>
      </c>
      <c r="C65" s="19">
        <v>59</v>
      </c>
      <c r="D65" s="19">
        <v>46</v>
      </c>
      <c r="E65" s="19">
        <v>105</v>
      </c>
      <c r="F65" s="8">
        <f t="shared" si="4"/>
        <v>56.19047619047619</v>
      </c>
      <c r="G65" s="56"/>
      <c r="I65"/>
      <c r="J65"/>
      <c r="M65"/>
      <c r="N65"/>
      <c r="O65"/>
      <c r="P65"/>
      <c r="Q65"/>
      <c r="R65"/>
      <c r="S65"/>
    </row>
    <row r="66" spans="1:19" s="17" customFormat="1" ht="18.75" customHeight="1" x14ac:dyDescent="0.25">
      <c r="A66"/>
      <c r="B66" s="19" t="s">
        <v>20</v>
      </c>
      <c r="C66" s="19">
        <v>53</v>
      </c>
      <c r="D66" s="19">
        <v>63</v>
      </c>
      <c r="E66" s="19">
        <v>116</v>
      </c>
      <c r="F66" s="8">
        <f t="shared" si="4"/>
        <v>45.689655172413794</v>
      </c>
      <c r="G66" s="56"/>
      <c r="I66"/>
      <c r="J66"/>
      <c r="K66"/>
      <c r="L66"/>
      <c r="M66"/>
      <c r="N66"/>
      <c r="O66"/>
      <c r="P66"/>
      <c r="Q66"/>
      <c r="R66"/>
      <c r="S66"/>
    </row>
    <row r="67" spans="1:19" s="17" customFormat="1" ht="18.75" customHeight="1" x14ac:dyDescent="0.25">
      <c r="A67"/>
      <c r="B67" s="19" t="s">
        <v>91</v>
      </c>
      <c r="C67" s="20"/>
      <c r="D67" s="20">
        <v>69</v>
      </c>
      <c r="E67" s="19">
        <v>69</v>
      </c>
      <c r="F67" s="8">
        <v>0</v>
      </c>
      <c r="G67" s="56"/>
      <c r="I67"/>
      <c r="J67"/>
      <c r="K67"/>
      <c r="L67"/>
      <c r="M67"/>
      <c r="N67"/>
      <c r="O67"/>
      <c r="P67"/>
      <c r="Q67"/>
      <c r="R67"/>
      <c r="S67"/>
    </row>
    <row r="68" spans="1:19" s="17" customFormat="1" ht="18.75" customHeight="1" x14ac:dyDescent="0.25">
      <c r="A68"/>
      <c r="B68" s="22" t="s">
        <v>9</v>
      </c>
      <c r="C68" s="22">
        <f>SUM(C53:C67)</f>
        <v>1451</v>
      </c>
      <c r="D68" s="22">
        <f>SUM(D53:D67)</f>
        <v>270</v>
      </c>
      <c r="E68" s="22">
        <f>SUM(E53:E67)</f>
        <v>1721</v>
      </c>
      <c r="F68" s="55">
        <f>C68*100/E68</f>
        <v>84.311446833236488</v>
      </c>
      <c r="G68" s="56"/>
      <c r="I68"/>
      <c r="J68"/>
      <c r="K68"/>
      <c r="L68"/>
      <c r="M68"/>
      <c r="N68"/>
      <c r="O68"/>
      <c r="P68"/>
      <c r="Q68"/>
      <c r="R68"/>
      <c r="S68"/>
    </row>
    <row r="69" spans="1:19" s="17" customFormat="1" ht="18.75" customHeight="1" x14ac:dyDescent="0.25">
      <c r="A69"/>
      <c r="B69" s="9"/>
      <c r="C69" s="9"/>
      <c r="D69" s="9"/>
      <c r="E69" s="9"/>
      <c r="F69" s="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s="17" customFormat="1" ht="12.75" customHeight="1" x14ac:dyDescent="0.25">
      <c r="A70"/>
      <c r="C70" s="9"/>
      <c r="D70" s="9"/>
      <c r="E70" s="9"/>
      <c r="F70" s="9"/>
      <c r="G70" s="10"/>
      <c r="H70"/>
      <c r="I70"/>
      <c r="J70"/>
      <c r="K70"/>
      <c r="L70"/>
      <c r="M70"/>
      <c r="N70"/>
      <c r="O70"/>
      <c r="P70"/>
      <c r="Q70"/>
      <c r="R70"/>
      <c r="S70"/>
    </row>
    <row r="103" ht="34.5" customHeight="1" x14ac:dyDescent="0.25"/>
  </sheetData>
  <mergeCells count="7">
    <mergeCell ref="B52:F52"/>
    <mergeCell ref="B25:F25"/>
    <mergeCell ref="C1:E1"/>
    <mergeCell ref="G1:J1"/>
    <mergeCell ref="B10:G10"/>
    <mergeCell ref="B38:G38"/>
    <mergeCell ref="B3:F3"/>
  </mergeCells>
  <pageMargins left="0.31496062992125984" right="0.31496062992125984" top="0.59055118110236227" bottom="0.59055118110236227" header="0.31496062992125984" footer="0.31496062992125984"/>
  <pageSetup paperSize="9" scale="75" orientation="portrait" r:id="rId1"/>
  <headerFooter>
    <oddFooter>&amp;RElaborado em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91AD-951F-46B1-8668-AF73A37C4FE5}">
  <dimension ref="A1:M29"/>
  <sheetViews>
    <sheetView workbookViewId="0">
      <selection sqref="A1:XFD1"/>
    </sheetView>
  </sheetViews>
  <sheetFormatPr defaultRowHeight="20.25" customHeight="1" x14ac:dyDescent="0.25"/>
  <cols>
    <col min="1" max="1" width="24.42578125" customWidth="1"/>
    <col min="2" max="4" width="11.5703125" customWidth="1"/>
  </cols>
  <sheetData>
    <row r="1" spans="1:13" ht="48.75" customHeight="1" x14ac:dyDescent="0.25">
      <c r="C1" s="62" t="s">
        <v>201</v>
      </c>
      <c r="D1" s="62"/>
      <c r="E1" s="62"/>
      <c r="G1" s="62" t="s">
        <v>200</v>
      </c>
      <c r="H1" s="62"/>
      <c r="I1" s="62"/>
      <c r="J1" s="62"/>
      <c r="K1" s="58"/>
      <c r="L1" s="58"/>
      <c r="M1" s="58"/>
    </row>
    <row r="2" spans="1:13" ht="48.75" customHeight="1" x14ac:dyDescent="0.25">
      <c r="C2" s="59"/>
      <c r="D2" s="59"/>
      <c r="E2" s="59"/>
      <c r="G2" s="59"/>
      <c r="H2" s="59"/>
      <c r="I2" s="59"/>
      <c r="J2" s="59"/>
      <c r="K2" s="58"/>
      <c r="L2" s="58"/>
      <c r="M2" s="58"/>
    </row>
    <row r="3" spans="1:13" ht="39.75" customHeight="1" x14ac:dyDescent="0.25">
      <c r="A3" s="66" t="s">
        <v>96</v>
      </c>
      <c r="B3" s="66"/>
      <c r="C3" s="66"/>
    </row>
    <row r="4" spans="1:13" ht="20.25" customHeight="1" x14ac:dyDescent="0.25">
      <c r="A4" s="30" t="s">
        <v>23</v>
      </c>
      <c r="B4" s="30" t="s">
        <v>9</v>
      </c>
      <c r="C4" s="30" t="s">
        <v>24</v>
      </c>
    </row>
    <row r="5" spans="1:13" ht="20.25" customHeight="1" x14ac:dyDescent="0.25">
      <c r="A5" s="31" t="s">
        <v>0</v>
      </c>
      <c r="B5" s="31">
        <v>10</v>
      </c>
      <c r="C5" s="33">
        <f>B5*100/69</f>
        <v>14.492753623188406</v>
      </c>
    </row>
    <row r="6" spans="1:13" ht="20.25" customHeight="1" x14ac:dyDescent="0.25">
      <c r="A6" s="31" t="s">
        <v>1</v>
      </c>
      <c r="B6" s="31">
        <v>8</v>
      </c>
      <c r="C6" s="33">
        <f t="shared" ref="C6:C14" si="0">B6*100/69</f>
        <v>11.594202898550725</v>
      </c>
    </row>
    <row r="7" spans="1:13" ht="20.25" customHeight="1" x14ac:dyDescent="0.25">
      <c r="A7" s="31" t="s">
        <v>2</v>
      </c>
      <c r="B7" s="31">
        <v>7</v>
      </c>
      <c r="C7" s="33">
        <f t="shared" si="0"/>
        <v>10.144927536231885</v>
      </c>
    </row>
    <row r="8" spans="1:13" ht="20.25" customHeight="1" x14ac:dyDescent="0.25">
      <c r="A8" s="31" t="s">
        <v>3</v>
      </c>
      <c r="B8" s="31">
        <v>9</v>
      </c>
      <c r="C8" s="33">
        <f t="shared" si="0"/>
        <v>13.043478260869565</v>
      </c>
    </row>
    <row r="9" spans="1:13" ht="20.25" customHeight="1" x14ac:dyDescent="0.25">
      <c r="A9" s="31" t="s">
        <v>4</v>
      </c>
      <c r="B9" s="31">
        <v>6</v>
      </c>
      <c r="C9" s="33">
        <f t="shared" si="0"/>
        <v>8.695652173913043</v>
      </c>
    </row>
    <row r="10" spans="1:13" ht="20.25" customHeight="1" x14ac:dyDescent="0.25">
      <c r="A10" s="31" t="s">
        <v>5</v>
      </c>
      <c r="B10" s="31">
        <v>8</v>
      </c>
      <c r="C10" s="33">
        <f t="shared" si="0"/>
        <v>11.594202898550725</v>
      </c>
    </row>
    <row r="11" spans="1:13" ht="20.25" customHeight="1" x14ac:dyDescent="0.25">
      <c r="A11" s="31" t="s">
        <v>6</v>
      </c>
      <c r="B11" s="31">
        <v>9</v>
      </c>
      <c r="C11" s="33">
        <f t="shared" si="0"/>
        <v>13.043478260869565</v>
      </c>
    </row>
    <row r="12" spans="1:13" ht="20.25" customHeight="1" x14ac:dyDescent="0.25">
      <c r="A12" s="31" t="s">
        <v>7</v>
      </c>
      <c r="B12" s="31">
        <v>6</v>
      </c>
      <c r="C12" s="33">
        <f t="shared" si="0"/>
        <v>8.695652173913043</v>
      </c>
    </row>
    <row r="13" spans="1:13" ht="20.25" customHeight="1" x14ac:dyDescent="0.25">
      <c r="A13" s="31" t="s">
        <v>8</v>
      </c>
      <c r="B13" s="31">
        <v>6</v>
      </c>
      <c r="C13" s="33">
        <f t="shared" si="0"/>
        <v>8.695652173913043</v>
      </c>
    </row>
    <row r="14" spans="1:13" ht="20.25" customHeight="1" x14ac:dyDescent="0.25">
      <c r="A14" s="31" t="s">
        <v>9</v>
      </c>
      <c r="B14" s="31">
        <f>SUM(B5:B13)</f>
        <v>69</v>
      </c>
      <c r="C14" s="33">
        <f t="shared" si="0"/>
        <v>100</v>
      </c>
    </row>
    <row r="15" spans="1:13" ht="20.25" customHeight="1" x14ac:dyDescent="0.25">
      <c r="A15" s="34"/>
      <c r="B15" s="34"/>
      <c r="C15" s="35"/>
    </row>
    <row r="17" spans="1:4" ht="39.75" customHeight="1" x14ac:dyDescent="0.25">
      <c r="A17" s="67" t="s">
        <v>95</v>
      </c>
      <c r="B17" s="67"/>
      <c r="C17" s="67"/>
      <c r="D17" s="67"/>
    </row>
    <row r="18" spans="1:4" ht="20.25" customHeight="1" x14ac:dyDescent="0.25">
      <c r="A18" s="30" t="s">
        <v>23</v>
      </c>
      <c r="B18" s="30" t="s">
        <v>93</v>
      </c>
      <c r="C18" s="30" t="s">
        <v>94</v>
      </c>
      <c r="D18" s="30" t="s">
        <v>9</v>
      </c>
    </row>
    <row r="19" spans="1:4" ht="20.25" customHeight="1" x14ac:dyDescent="0.25">
      <c r="A19" s="31" t="s">
        <v>0</v>
      </c>
      <c r="B19" s="31">
        <v>3</v>
      </c>
      <c r="C19" s="31">
        <v>7</v>
      </c>
      <c r="D19" s="31">
        <v>10</v>
      </c>
    </row>
    <row r="20" spans="1:4" ht="20.25" customHeight="1" x14ac:dyDescent="0.25">
      <c r="A20" s="31" t="s">
        <v>1</v>
      </c>
      <c r="B20" s="32"/>
      <c r="C20" s="31">
        <v>8</v>
      </c>
      <c r="D20" s="31">
        <v>8</v>
      </c>
    </row>
    <row r="21" spans="1:4" ht="20.25" customHeight="1" x14ac:dyDescent="0.25">
      <c r="A21" s="31" t="s">
        <v>2</v>
      </c>
      <c r="B21" s="32"/>
      <c r="C21" s="31">
        <v>7</v>
      </c>
      <c r="D21" s="31">
        <v>7</v>
      </c>
    </row>
    <row r="22" spans="1:4" ht="20.25" customHeight="1" x14ac:dyDescent="0.25">
      <c r="A22" s="31" t="s">
        <v>3</v>
      </c>
      <c r="B22" s="31">
        <v>3</v>
      </c>
      <c r="C22" s="31">
        <v>6</v>
      </c>
      <c r="D22" s="31">
        <v>9</v>
      </c>
    </row>
    <row r="23" spans="1:4" ht="20.25" customHeight="1" x14ac:dyDescent="0.25">
      <c r="A23" s="31" t="s">
        <v>4</v>
      </c>
      <c r="B23" s="32"/>
      <c r="C23" s="31">
        <v>6</v>
      </c>
      <c r="D23" s="31">
        <v>6</v>
      </c>
    </row>
    <row r="24" spans="1:4" ht="20.25" customHeight="1" x14ac:dyDescent="0.25">
      <c r="A24" s="31" t="s">
        <v>5</v>
      </c>
      <c r="B24" s="31">
        <v>2</v>
      </c>
      <c r="C24" s="31">
        <v>6</v>
      </c>
      <c r="D24" s="31">
        <v>8</v>
      </c>
    </row>
    <row r="25" spans="1:4" ht="20.25" customHeight="1" x14ac:dyDescent="0.25">
      <c r="A25" s="31" t="s">
        <v>6</v>
      </c>
      <c r="B25" s="31">
        <v>1</v>
      </c>
      <c r="C25" s="31">
        <v>8</v>
      </c>
      <c r="D25" s="31">
        <v>9</v>
      </c>
    </row>
    <row r="26" spans="1:4" ht="20.25" customHeight="1" x14ac:dyDescent="0.25">
      <c r="A26" s="31" t="s">
        <v>7</v>
      </c>
      <c r="B26" s="31">
        <v>1</v>
      </c>
      <c r="C26" s="31">
        <v>5</v>
      </c>
      <c r="D26" s="31">
        <v>6</v>
      </c>
    </row>
    <row r="27" spans="1:4" ht="20.25" customHeight="1" x14ac:dyDescent="0.25">
      <c r="A27" s="31" t="s">
        <v>8</v>
      </c>
      <c r="B27" s="31">
        <v>1</v>
      </c>
      <c r="C27" s="31">
        <v>5</v>
      </c>
      <c r="D27" s="31">
        <v>6</v>
      </c>
    </row>
    <row r="28" spans="1:4" ht="20.25" customHeight="1" x14ac:dyDescent="0.25">
      <c r="A28" s="31" t="s">
        <v>9</v>
      </c>
      <c r="B28" s="31">
        <f>SUM(B19:B27)</f>
        <v>11</v>
      </c>
      <c r="C28" s="31">
        <f>SUM(C19:C27)</f>
        <v>58</v>
      </c>
      <c r="D28" s="31">
        <f>SUM(D19:D27)</f>
        <v>69</v>
      </c>
    </row>
    <row r="29" spans="1:4" ht="20.25" customHeight="1" x14ac:dyDescent="0.25">
      <c r="A29" s="31" t="s">
        <v>24</v>
      </c>
      <c r="B29" s="33">
        <f>B28*100/69</f>
        <v>15.942028985507246</v>
      </c>
      <c r="C29" s="33">
        <f t="shared" ref="C29:D29" si="1">C28*100/69</f>
        <v>84.05797101449275</v>
      </c>
      <c r="D29" s="33">
        <f t="shared" si="1"/>
        <v>100</v>
      </c>
    </row>
  </sheetData>
  <mergeCells count="4">
    <mergeCell ref="A17:D17"/>
    <mergeCell ref="A3:C3"/>
    <mergeCell ref="C1:E1"/>
    <mergeCell ref="G1:J1"/>
  </mergeCells>
  <phoneticPr fontId="13" type="noConversion"/>
  <pageMargins left="0.51181102362204722" right="0.51181102362204722" top="0.78740157480314965" bottom="0.78740157480314965" header="0.31496062992125984" footer="0.31496062992125984"/>
  <pageSetup paperSize="9" scale="80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9828-BE67-4996-B905-288E743BC057}">
  <dimension ref="A1:M97"/>
  <sheetViews>
    <sheetView tabSelected="1" topLeftCell="A103" workbookViewId="0">
      <selection activeCell="O122" sqref="O122"/>
    </sheetView>
  </sheetViews>
  <sheetFormatPr defaultColWidth="13.28515625" defaultRowHeight="18.75" customHeight="1" x14ac:dyDescent="0.25"/>
  <cols>
    <col min="1" max="1" width="28.85546875" style="17" customWidth="1"/>
    <col min="2" max="2" width="12.42578125" style="17" customWidth="1"/>
    <col min="3" max="4" width="13.28515625" style="17"/>
    <col min="5" max="5" width="9.5703125" style="17" customWidth="1"/>
    <col min="6" max="6" width="10.42578125" style="17" customWidth="1"/>
    <col min="7" max="16384" width="13.28515625" style="17"/>
  </cols>
  <sheetData>
    <row r="1" spans="1:13" customFormat="1" ht="48.75" customHeight="1" x14ac:dyDescent="0.25">
      <c r="C1" s="62" t="s">
        <v>201</v>
      </c>
      <c r="D1" s="62"/>
      <c r="E1" s="62"/>
      <c r="G1" s="62" t="s">
        <v>200</v>
      </c>
      <c r="H1" s="62"/>
      <c r="I1" s="62"/>
      <c r="J1" s="61"/>
      <c r="K1" s="58"/>
      <c r="L1" s="58"/>
      <c r="M1" s="58"/>
    </row>
    <row r="2" spans="1:13" customFormat="1" ht="18.75" customHeight="1" x14ac:dyDescent="0.25">
      <c r="C2" s="59"/>
      <c r="D2" s="59"/>
      <c r="E2" s="59"/>
      <c r="G2" s="59"/>
      <c r="H2" s="59"/>
      <c r="I2" s="59"/>
      <c r="J2" s="59"/>
      <c r="K2" s="58"/>
      <c r="L2" s="58"/>
      <c r="M2" s="58"/>
    </row>
    <row r="3" spans="1:13" ht="18.75" customHeight="1" x14ac:dyDescent="0.25">
      <c r="A3" s="72" t="s">
        <v>175</v>
      </c>
      <c r="B3" s="72"/>
      <c r="C3" s="72"/>
      <c r="D3" s="72"/>
      <c r="E3" s="72"/>
      <c r="F3" s="72"/>
      <c r="G3" s="72"/>
    </row>
    <row r="4" spans="1:13" ht="12" customHeight="1" x14ac:dyDescent="0.25"/>
    <row r="5" spans="1:13" ht="51" customHeight="1" x14ac:dyDescent="0.25">
      <c r="A5" s="65" t="s">
        <v>193</v>
      </c>
      <c r="B5" s="65"/>
      <c r="C5" s="65"/>
      <c r="D5" s="65"/>
      <c r="E5" s="65"/>
      <c r="F5" s="65"/>
      <c r="G5" s="65"/>
      <c r="H5" s="36"/>
      <c r="I5" s="36"/>
    </row>
    <row r="6" spans="1:13" ht="14.25" customHeight="1" x14ac:dyDescent="0.25">
      <c r="I6"/>
    </row>
    <row r="7" spans="1:13" ht="24.75" customHeight="1" x14ac:dyDescent="0.25">
      <c r="A7" s="65" t="s">
        <v>199</v>
      </c>
      <c r="B7" s="65"/>
      <c r="C7" s="65"/>
      <c r="D7" s="65"/>
      <c r="E7" s="65"/>
      <c r="I7"/>
    </row>
    <row r="8" spans="1:13" ht="21" customHeight="1" x14ac:dyDescent="0.25">
      <c r="A8" s="39" t="s">
        <v>35</v>
      </c>
      <c r="B8" s="39" t="s">
        <v>36</v>
      </c>
      <c r="C8" s="39" t="s">
        <v>33</v>
      </c>
      <c r="D8" s="39" t="s">
        <v>9</v>
      </c>
      <c r="E8" s="39" t="s">
        <v>24</v>
      </c>
      <c r="I8"/>
    </row>
    <row r="9" spans="1:13" ht="18.75" customHeight="1" x14ac:dyDescent="0.25">
      <c r="A9" s="40" t="s">
        <v>25</v>
      </c>
      <c r="B9" s="40">
        <v>2</v>
      </c>
      <c r="C9" s="40">
        <v>8</v>
      </c>
      <c r="D9" s="53">
        <f>SUM(B9:C9)</f>
        <v>10</v>
      </c>
      <c r="E9" s="41">
        <f>D9*100/280</f>
        <v>3.5714285714285716</v>
      </c>
      <c r="I9"/>
    </row>
    <row r="10" spans="1:13" ht="18.75" customHeight="1" x14ac:dyDescent="0.25">
      <c r="A10" s="40" t="s">
        <v>26</v>
      </c>
      <c r="B10" s="40">
        <v>10</v>
      </c>
      <c r="C10" s="40">
        <v>178</v>
      </c>
      <c r="D10" s="53">
        <f>SUM(B10:C10)</f>
        <v>188</v>
      </c>
      <c r="E10" s="41">
        <f t="shared" ref="E10:E12" si="0">D10*100/280</f>
        <v>67.142857142857139</v>
      </c>
      <c r="I10"/>
    </row>
    <row r="11" spans="1:13" ht="18.75" customHeight="1" x14ac:dyDescent="0.25">
      <c r="A11" s="40" t="s">
        <v>90</v>
      </c>
      <c r="B11" s="40">
        <v>3</v>
      </c>
      <c r="C11" s="40">
        <v>79</v>
      </c>
      <c r="D11" s="53">
        <f>SUM(B11:C11)</f>
        <v>82</v>
      </c>
      <c r="E11" s="41">
        <f t="shared" si="0"/>
        <v>29.285714285714285</v>
      </c>
      <c r="I11"/>
    </row>
    <row r="12" spans="1:13" ht="18.75" customHeight="1" x14ac:dyDescent="0.25">
      <c r="A12" s="42" t="s">
        <v>9</v>
      </c>
      <c r="B12" s="42">
        <f>SUM(B9:B11)</f>
        <v>15</v>
      </c>
      <c r="C12" s="42">
        <f>SUM(C9:C11)</f>
        <v>265</v>
      </c>
      <c r="D12" s="22">
        <f>SUM(D9:D11)</f>
        <v>280</v>
      </c>
      <c r="E12" s="41">
        <f t="shared" si="0"/>
        <v>100</v>
      </c>
      <c r="I12"/>
    </row>
    <row r="13" spans="1:13" ht="18.75" customHeight="1" x14ac:dyDescent="0.25">
      <c r="E13" s="48"/>
      <c r="I13"/>
    </row>
    <row r="14" spans="1:13" ht="18.75" customHeight="1" x14ac:dyDescent="0.25">
      <c r="A14" s="65" t="s">
        <v>115</v>
      </c>
      <c r="B14" s="65"/>
      <c r="C14" s="65"/>
      <c r="D14" s="65"/>
      <c r="E14" s="65"/>
    </row>
    <row r="15" spans="1:13" ht="30" customHeight="1" x14ac:dyDescent="0.25">
      <c r="A15" s="39" t="s">
        <v>23</v>
      </c>
      <c r="B15" s="39" t="s">
        <v>25</v>
      </c>
      <c r="C15" s="39" t="s">
        <v>26</v>
      </c>
      <c r="D15" s="39" t="s">
        <v>90</v>
      </c>
      <c r="E15" s="39" t="s">
        <v>9</v>
      </c>
      <c r="F15" s="39" t="s">
        <v>24</v>
      </c>
    </row>
    <row r="16" spans="1:13" ht="18.75" customHeight="1" x14ac:dyDescent="0.25">
      <c r="A16" s="40" t="s">
        <v>0</v>
      </c>
      <c r="B16" s="40">
        <v>2</v>
      </c>
      <c r="C16" s="40">
        <v>20</v>
      </c>
      <c r="D16" s="40">
        <v>15</v>
      </c>
      <c r="E16" s="40">
        <v>37</v>
      </c>
      <c r="F16" s="8">
        <f>E16*100/280</f>
        <v>13.214285714285714</v>
      </c>
    </row>
    <row r="17" spans="1:6" ht="18.75" customHeight="1" x14ac:dyDescent="0.25">
      <c r="A17" s="40" t="s">
        <v>1</v>
      </c>
      <c r="B17" s="40">
        <v>1</v>
      </c>
      <c r="C17" s="40">
        <v>21</v>
      </c>
      <c r="D17" s="40">
        <v>4</v>
      </c>
      <c r="E17" s="40">
        <v>26</v>
      </c>
      <c r="F17" s="8">
        <f t="shared" ref="F17:F25" si="1">E17*100/280</f>
        <v>9.2857142857142865</v>
      </c>
    </row>
    <row r="18" spans="1:6" ht="18.75" customHeight="1" x14ac:dyDescent="0.25">
      <c r="A18" s="40" t="s">
        <v>2</v>
      </c>
      <c r="B18" s="40">
        <v>2</v>
      </c>
      <c r="C18" s="40">
        <v>23</v>
      </c>
      <c r="D18" s="40">
        <v>8</v>
      </c>
      <c r="E18" s="40">
        <v>33</v>
      </c>
      <c r="F18" s="8">
        <f t="shared" si="1"/>
        <v>11.785714285714286</v>
      </c>
    </row>
    <row r="19" spans="1:6" ht="18.75" customHeight="1" x14ac:dyDescent="0.25">
      <c r="A19" s="40" t="s">
        <v>3</v>
      </c>
      <c r="B19" s="40">
        <v>2</v>
      </c>
      <c r="C19" s="40">
        <v>24</v>
      </c>
      <c r="D19" s="40">
        <v>8</v>
      </c>
      <c r="E19" s="40">
        <v>34</v>
      </c>
      <c r="F19" s="8">
        <f t="shared" si="1"/>
        <v>12.142857142857142</v>
      </c>
    </row>
    <row r="20" spans="1:6" ht="18.75" customHeight="1" x14ac:dyDescent="0.25">
      <c r="A20" s="40" t="s">
        <v>4</v>
      </c>
      <c r="B20" s="40">
        <v>1</v>
      </c>
      <c r="C20" s="40">
        <v>22</v>
      </c>
      <c r="D20" s="40">
        <v>8</v>
      </c>
      <c r="E20" s="40">
        <v>31</v>
      </c>
      <c r="F20" s="8">
        <f t="shared" si="1"/>
        <v>11.071428571428571</v>
      </c>
    </row>
    <row r="21" spans="1:6" ht="18.75" customHeight="1" x14ac:dyDescent="0.25">
      <c r="A21" s="40" t="s">
        <v>5</v>
      </c>
      <c r="B21" s="46"/>
      <c r="C21" s="40">
        <v>17</v>
      </c>
      <c r="D21" s="40">
        <v>10</v>
      </c>
      <c r="E21" s="40">
        <v>27</v>
      </c>
      <c r="F21" s="8">
        <f t="shared" si="1"/>
        <v>9.6428571428571423</v>
      </c>
    </row>
    <row r="22" spans="1:6" ht="18.75" customHeight="1" x14ac:dyDescent="0.25">
      <c r="A22" s="40" t="s">
        <v>6</v>
      </c>
      <c r="B22" s="40">
        <v>1</v>
      </c>
      <c r="C22" s="40">
        <v>23</v>
      </c>
      <c r="D22" s="40">
        <v>10</v>
      </c>
      <c r="E22" s="40">
        <v>34</v>
      </c>
      <c r="F22" s="8">
        <f t="shared" si="1"/>
        <v>12.142857142857142</v>
      </c>
    </row>
    <row r="23" spans="1:6" ht="18.75" customHeight="1" x14ac:dyDescent="0.25">
      <c r="A23" s="40" t="s">
        <v>7</v>
      </c>
      <c r="B23" s="46">
        <v>1</v>
      </c>
      <c r="C23" s="40">
        <v>20</v>
      </c>
      <c r="D23" s="40">
        <v>10</v>
      </c>
      <c r="E23" s="40">
        <v>31</v>
      </c>
      <c r="F23" s="8">
        <f t="shared" si="1"/>
        <v>11.071428571428571</v>
      </c>
    </row>
    <row r="24" spans="1:6" ht="18.75" customHeight="1" x14ac:dyDescent="0.25">
      <c r="A24" s="40" t="s">
        <v>8</v>
      </c>
      <c r="B24" s="46"/>
      <c r="C24" s="40">
        <v>18</v>
      </c>
      <c r="D24" s="40">
        <v>9</v>
      </c>
      <c r="E24" s="40">
        <v>27</v>
      </c>
      <c r="F24" s="8">
        <f t="shared" si="1"/>
        <v>9.6428571428571423</v>
      </c>
    </row>
    <row r="25" spans="1:6" ht="18.75" customHeight="1" x14ac:dyDescent="0.25">
      <c r="A25" s="22" t="s">
        <v>9</v>
      </c>
      <c r="B25" s="22">
        <f>SUM(B16:B24)</f>
        <v>10</v>
      </c>
      <c r="C25" s="22">
        <f>SUM(C16:C24)</f>
        <v>188</v>
      </c>
      <c r="D25" s="22">
        <f>SUM(D16:D24)</f>
        <v>82</v>
      </c>
      <c r="E25" s="22">
        <f>SUM(E16:E24)</f>
        <v>280</v>
      </c>
      <c r="F25" s="25">
        <f t="shared" si="1"/>
        <v>100</v>
      </c>
    </row>
    <row r="26" spans="1:6" ht="18.75" customHeight="1" x14ac:dyDescent="0.25">
      <c r="F26" s="21"/>
    </row>
    <row r="27" spans="1:6" ht="18.75" customHeight="1" x14ac:dyDescent="0.25">
      <c r="A27" s="65" t="s">
        <v>113</v>
      </c>
      <c r="B27" s="65"/>
      <c r="C27" s="65"/>
      <c r="D27" s="65"/>
      <c r="E27" s="65"/>
    </row>
    <row r="28" spans="1:6" ht="33.75" customHeight="1" x14ac:dyDescent="0.25">
      <c r="A28" s="39" t="s">
        <v>59</v>
      </c>
      <c r="B28" s="39" t="s">
        <v>25</v>
      </c>
      <c r="C28" s="39" t="s">
        <v>26</v>
      </c>
      <c r="D28" s="39" t="s">
        <v>90</v>
      </c>
      <c r="E28" s="39" t="s">
        <v>9</v>
      </c>
      <c r="F28" s="39" t="s">
        <v>24</v>
      </c>
    </row>
    <row r="29" spans="1:6" ht="18.75" customHeight="1" x14ac:dyDescent="0.25">
      <c r="A29" s="40" t="s">
        <v>62</v>
      </c>
      <c r="B29" s="46">
        <v>1</v>
      </c>
      <c r="C29" s="40"/>
      <c r="D29" s="46"/>
      <c r="E29" s="40">
        <v>1</v>
      </c>
      <c r="F29" s="8">
        <f>E29*100/280</f>
        <v>0.35714285714285715</v>
      </c>
    </row>
    <row r="30" spans="1:6" ht="18.75" customHeight="1" x14ac:dyDescent="0.25">
      <c r="A30" s="40" t="s">
        <v>63</v>
      </c>
      <c r="B30" s="46"/>
      <c r="C30" s="40">
        <v>5</v>
      </c>
      <c r="D30" s="40">
        <v>2</v>
      </c>
      <c r="E30" s="40">
        <v>7</v>
      </c>
      <c r="F30" s="8">
        <f t="shared" ref="F30:F38" si="2">E30*100/280</f>
        <v>2.5</v>
      </c>
    </row>
    <row r="31" spans="1:6" ht="18.75" customHeight="1" x14ac:dyDescent="0.25">
      <c r="A31" s="40" t="s">
        <v>64</v>
      </c>
      <c r="B31" s="46"/>
      <c r="C31" s="40">
        <v>5</v>
      </c>
      <c r="D31" s="40">
        <v>3</v>
      </c>
      <c r="E31" s="40">
        <v>8</v>
      </c>
      <c r="F31" s="8">
        <f t="shared" si="2"/>
        <v>2.8571428571428572</v>
      </c>
    </row>
    <row r="32" spans="1:6" ht="18.75" customHeight="1" x14ac:dyDescent="0.25">
      <c r="A32" s="40" t="s">
        <v>66</v>
      </c>
      <c r="B32" s="40">
        <v>4</v>
      </c>
      <c r="C32" s="40">
        <v>42</v>
      </c>
      <c r="D32" s="40">
        <v>35</v>
      </c>
      <c r="E32" s="40">
        <v>81</v>
      </c>
      <c r="F32" s="8">
        <f t="shared" si="2"/>
        <v>28.928571428571427</v>
      </c>
    </row>
    <row r="33" spans="1:6" ht="18.75" customHeight="1" x14ac:dyDescent="0.25">
      <c r="A33" s="40" t="s">
        <v>67</v>
      </c>
      <c r="B33" s="40">
        <v>1</v>
      </c>
      <c r="C33" s="40">
        <v>6</v>
      </c>
      <c r="D33" s="40">
        <v>4</v>
      </c>
      <c r="E33" s="40">
        <v>11</v>
      </c>
      <c r="F33" s="8">
        <f t="shared" si="2"/>
        <v>3.9285714285714284</v>
      </c>
    </row>
    <row r="34" spans="1:6" ht="18.75" customHeight="1" x14ac:dyDescent="0.25">
      <c r="A34" s="40" t="s">
        <v>68</v>
      </c>
      <c r="B34" s="40"/>
      <c r="C34" s="40">
        <v>4</v>
      </c>
      <c r="D34" s="40"/>
      <c r="E34" s="40">
        <v>4</v>
      </c>
      <c r="F34" s="8">
        <f t="shared" si="2"/>
        <v>1.4285714285714286</v>
      </c>
    </row>
    <row r="35" spans="1:6" ht="18.75" customHeight="1" x14ac:dyDescent="0.25">
      <c r="A35" s="40" t="s">
        <v>69</v>
      </c>
      <c r="B35" s="46"/>
      <c r="C35" s="40">
        <v>9</v>
      </c>
      <c r="D35" s="40">
        <v>21</v>
      </c>
      <c r="E35" s="40">
        <v>30</v>
      </c>
      <c r="F35" s="8">
        <f t="shared" si="2"/>
        <v>10.714285714285714</v>
      </c>
    </row>
    <row r="36" spans="1:6" ht="18.75" customHeight="1" x14ac:dyDescent="0.25">
      <c r="A36" s="40" t="s">
        <v>71</v>
      </c>
      <c r="B36" s="46">
        <v>1</v>
      </c>
      <c r="C36" s="40">
        <v>1</v>
      </c>
      <c r="D36" s="40">
        <v>17</v>
      </c>
      <c r="E36" s="40">
        <v>19</v>
      </c>
      <c r="F36" s="8">
        <f t="shared" si="2"/>
        <v>6.7857142857142856</v>
      </c>
    </row>
    <row r="37" spans="1:6" ht="18.75" customHeight="1" x14ac:dyDescent="0.25">
      <c r="A37" s="40" t="s">
        <v>72</v>
      </c>
      <c r="B37" s="40">
        <v>3</v>
      </c>
      <c r="C37" s="40">
        <v>116</v>
      </c>
      <c r="D37" s="46"/>
      <c r="E37" s="40">
        <f>SUM(B37:D37)</f>
        <v>119</v>
      </c>
      <c r="F37" s="8">
        <f t="shared" si="2"/>
        <v>42.5</v>
      </c>
    </row>
    <row r="38" spans="1:6" ht="18.75" customHeight="1" x14ac:dyDescent="0.25">
      <c r="A38" s="22" t="s">
        <v>9</v>
      </c>
      <c r="B38" s="22">
        <f>SUM(B29:B37)</f>
        <v>10</v>
      </c>
      <c r="C38" s="22">
        <f>SUM(C29:C37)</f>
        <v>188</v>
      </c>
      <c r="D38" s="22">
        <f>SUM(D29:D37)</f>
        <v>82</v>
      </c>
      <c r="E38" s="22">
        <f>SUM(E29:E37)</f>
        <v>280</v>
      </c>
      <c r="F38" s="25">
        <f t="shared" si="2"/>
        <v>100</v>
      </c>
    </row>
    <row r="39" spans="1:6" ht="18.75" customHeight="1" x14ac:dyDescent="0.25">
      <c r="F39" s="21"/>
    </row>
    <row r="40" spans="1:6" ht="18.75" customHeight="1" x14ac:dyDescent="0.25">
      <c r="A40" s="65" t="s">
        <v>111</v>
      </c>
      <c r="B40" s="65"/>
      <c r="C40" s="65"/>
      <c r="D40" s="65"/>
      <c r="E40" s="65"/>
      <c r="F40" s="21"/>
    </row>
    <row r="41" spans="1:6" ht="30.75" customHeight="1" x14ac:dyDescent="0.25">
      <c r="A41" s="39" t="s">
        <v>74</v>
      </c>
      <c r="B41" s="39" t="s">
        <v>25</v>
      </c>
      <c r="C41" s="39" t="s">
        <v>26</v>
      </c>
      <c r="D41" s="39" t="s">
        <v>90</v>
      </c>
      <c r="E41" s="39" t="s">
        <v>9</v>
      </c>
      <c r="F41" s="39" t="s">
        <v>24</v>
      </c>
    </row>
    <row r="42" spans="1:6" ht="18.75" customHeight="1" x14ac:dyDescent="0.25">
      <c r="A42" s="40" t="s">
        <v>75</v>
      </c>
      <c r="B42" s="46"/>
      <c r="C42" s="40">
        <v>4</v>
      </c>
      <c r="D42" s="40">
        <v>7</v>
      </c>
      <c r="E42" s="40">
        <v>11</v>
      </c>
      <c r="F42" s="8">
        <f>E42*100/280</f>
        <v>3.9285714285714284</v>
      </c>
    </row>
    <row r="43" spans="1:6" ht="22.5" customHeight="1" x14ac:dyDescent="0.25">
      <c r="A43" s="40" t="s">
        <v>76</v>
      </c>
      <c r="B43" s="40">
        <v>8</v>
      </c>
      <c r="C43" s="40">
        <v>146</v>
      </c>
      <c r="D43" s="40">
        <v>24</v>
      </c>
      <c r="E43" s="40">
        <f>SUM(B43:D43)</f>
        <v>178</v>
      </c>
      <c r="F43" s="8">
        <f t="shared" ref="F43:F48" si="3">E43*100/280</f>
        <v>63.571428571428569</v>
      </c>
    </row>
    <row r="44" spans="1:6" ht="18.75" customHeight="1" x14ac:dyDescent="0.25">
      <c r="A44" s="40" t="s">
        <v>77</v>
      </c>
      <c r="B44" s="46">
        <v>2</v>
      </c>
      <c r="C44" s="40">
        <v>7</v>
      </c>
      <c r="D44" s="40">
        <v>21</v>
      </c>
      <c r="E44" s="40">
        <v>30</v>
      </c>
      <c r="F44" s="8">
        <f t="shared" si="3"/>
        <v>10.714285714285714</v>
      </c>
    </row>
    <row r="45" spans="1:6" ht="18.75" customHeight="1" x14ac:dyDescent="0.25">
      <c r="A45" s="40" t="s">
        <v>68</v>
      </c>
      <c r="B45" s="46"/>
      <c r="C45" s="40">
        <v>4</v>
      </c>
      <c r="D45" s="40"/>
      <c r="E45" s="40">
        <v>4</v>
      </c>
      <c r="F45" s="8"/>
    </row>
    <row r="46" spans="1:6" ht="33" customHeight="1" x14ac:dyDescent="0.25">
      <c r="A46" s="40" t="s">
        <v>78</v>
      </c>
      <c r="B46" s="46"/>
      <c r="C46" s="40">
        <v>19</v>
      </c>
      <c r="D46" s="40">
        <v>26</v>
      </c>
      <c r="E46" s="40">
        <v>45</v>
      </c>
      <c r="F46" s="8">
        <f t="shared" si="3"/>
        <v>16.071428571428573</v>
      </c>
    </row>
    <row r="47" spans="1:6" ht="18.75" customHeight="1" x14ac:dyDescent="0.25">
      <c r="A47" s="40" t="s">
        <v>80</v>
      </c>
      <c r="B47" s="46"/>
      <c r="C47" s="40">
        <v>8</v>
      </c>
      <c r="D47" s="40">
        <v>4</v>
      </c>
      <c r="E47" s="40">
        <v>12</v>
      </c>
      <c r="F47" s="8">
        <f t="shared" si="3"/>
        <v>4.2857142857142856</v>
      </c>
    </row>
    <row r="48" spans="1:6" ht="18.75" customHeight="1" x14ac:dyDescent="0.25">
      <c r="A48" s="22" t="s">
        <v>9</v>
      </c>
      <c r="B48" s="22">
        <f>SUM(B42:B47)</f>
        <v>10</v>
      </c>
      <c r="C48" s="22">
        <f>SUM(C42:C47)</f>
        <v>188</v>
      </c>
      <c r="D48" s="22">
        <f>SUM(D42:D47)</f>
        <v>82</v>
      </c>
      <c r="E48" s="22">
        <f>SUM(E42:E47)</f>
        <v>280</v>
      </c>
      <c r="F48" s="25">
        <f t="shared" si="3"/>
        <v>100</v>
      </c>
    </row>
    <row r="49" spans="1:11" ht="12" customHeight="1" x14ac:dyDescent="0.25">
      <c r="F49" s="21"/>
    </row>
    <row r="50" spans="1:11" ht="18.75" customHeight="1" x14ac:dyDescent="0.25">
      <c r="F50" s="21"/>
    </row>
    <row r="51" spans="1:11" ht="18.75" customHeight="1" x14ac:dyDescent="0.25">
      <c r="A51" s="65" t="s">
        <v>198</v>
      </c>
      <c r="B51" s="65"/>
      <c r="C51" s="65"/>
      <c r="D51" s="65"/>
      <c r="E51" s="65"/>
      <c r="I51"/>
    </row>
    <row r="52" spans="1:11" ht="27.75" customHeight="1" x14ac:dyDescent="0.25">
      <c r="A52" s="57" t="s">
        <v>197</v>
      </c>
      <c r="B52" s="43" t="s">
        <v>25</v>
      </c>
      <c r="C52" s="43" t="s">
        <v>26</v>
      </c>
      <c r="D52" s="43" t="s">
        <v>90</v>
      </c>
      <c r="E52" s="43" t="s">
        <v>9</v>
      </c>
      <c r="F52" s="39" t="s">
        <v>24</v>
      </c>
      <c r="I52"/>
    </row>
    <row r="53" spans="1:11" ht="18.75" customHeight="1" x14ac:dyDescent="0.25">
      <c r="A53" s="44" t="s">
        <v>22</v>
      </c>
      <c r="B53" s="44">
        <v>2</v>
      </c>
      <c r="C53" s="44">
        <v>121</v>
      </c>
      <c r="D53" s="45"/>
      <c r="E53" s="44">
        <f t="shared" ref="E53:E63" si="4">SUM(B53:D53)</f>
        <v>123</v>
      </c>
      <c r="F53" s="41">
        <f>E53*100/280</f>
        <v>43.928571428571431</v>
      </c>
      <c r="G53" s="38"/>
      <c r="H53" s="38"/>
      <c r="I53"/>
      <c r="J53" s="37"/>
      <c r="K53" s="38"/>
    </row>
    <row r="54" spans="1:11" ht="18.75" customHeight="1" x14ac:dyDescent="0.25">
      <c r="A54" s="44" t="s">
        <v>88</v>
      </c>
      <c r="B54" s="44">
        <v>5</v>
      </c>
      <c r="C54" s="44">
        <v>16</v>
      </c>
      <c r="D54" s="44">
        <v>2</v>
      </c>
      <c r="E54" s="44">
        <f t="shared" si="4"/>
        <v>23</v>
      </c>
      <c r="F54" s="41">
        <f t="shared" ref="F54:F63" si="5">E54*100/280</f>
        <v>8.2142857142857135</v>
      </c>
      <c r="G54" s="38"/>
      <c r="H54" s="38"/>
      <c r="I54"/>
      <c r="J54" s="37"/>
      <c r="K54" s="38"/>
    </row>
    <row r="55" spans="1:11" ht="18.75" customHeight="1" x14ac:dyDescent="0.25">
      <c r="A55" s="44" t="s">
        <v>21</v>
      </c>
      <c r="B55" s="44">
        <v>1</v>
      </c>
      <c r="C55" s="44">
        <v>34</v>
      </c>
      <c r="D55" s="44">
        <v>35</v>
      </c>
      <c r="E55" s="44">
        <f t="shared" si="4"/>
        <v>70</v>
      </c>
      <c r="F55" s="41">
        <f t="shared" si="5"/>
        <v>25</v>
      </c>
      <c r="G55" s="38"/>
      <c r="H55" s="38"/>
      <c r="I55"/>
      <c r="J55" s="37"/>
      <c r="K55" s="38"/>
    </row>
    <row r="56" spans="1:11" ht="18.75" customHeight="1" x14ac:dyDescent="0.25">
      <c r="A56" s="44" t="s">
        <v>86</v>
      </c>
      <c r="B56" s="45">
        <v>1</v>
      </c>
      <c r="C56" s="44"/>
      <c r="D56" s="44">
        <v>12</v>
      </c>
      <c r="E56" s="44">
        <f t="shared" si="4"/>
        <v>13</v>
      </c>
      <c r="F56" s="41">
        <f t="shared" si="5"/>
        <v>4.6428571428571432</v>
      </c>
    </row>
    <row r="57" spans="1:11" ht="18.75" customHeight="1" x14ac:dyDescent="0.25">
      <c r="A57" s="44" t="s">
        <v>85</v>
      </c>
      <c r="B57" s="45"/>
      <c r="C57" s="44">
        <v>6</v>
      </c>
      <c r="D57" s="44">
        <v>21</v>
      </c>
      <c r="E57" s="44">
        <f t="shared" si="4"/>
        <v>27</v>
      </c>
      <c r="F57" s="41">
        <f t="shared" si="5"/>
        <v>9.6428571428571423</v>
      </c>
      <c r="G57" s="38"/>
      <c r="H57" s="38"/>
      <c r="I57" s="38"/>
      <c r="J57" s="37"/>
      <c r="K57" s="38"/>
    </row>
    <row r="58" spans="1:11" ht="18.75" customHeight="1" x14ac:dyDescent="0.25">
      <c r="A58" s="44" t="s">
        <v>53</v>
      </c>
      <c r="B58" s="45"/>
      <c r="C58" s="44">
        <v>5</v>
      </c>
      <c r="D58" s="44">
        <v>2</v>
      </c>
      <c r="E58" s="44">
        <f t="shared" si="4"/>
        <v>7</v>
      </c>
      <c r="F58" s="41">
        <f t="shared" si="5"/>
        <v>2.5</v>
      </c>
    </row>
    <row r="59" spans="1:11" ht="18.75" customHeight="1" x14ac:dyDescent="0.25">
      <c r="A59" s="44" t="s">
        <v>89</v>
      </c>
      <c r="B59" s="45">
        <v>1</v>
      </c>
      <c r="C59" s="44">
        <v>2</v>
      </c>
      <c r="D59" s="45"/>
      <c r="E59" s="44">
        <f t="shared" si="4"/>
        <v>3</v>
      </c>
      <c r="F59" s="41">
        <f t="shared" si="5"/>
        <v>1.0714285714285714</v>
      </c>
    </row>
    <row r="60" spans="1:11" ht="18.75" customHeight="1" x14ac:dyDescent="0.25">
      <c r="A60" s="44" t="s">
        <v>97</v>
      </c>
      <c r="B60" s="45"/>
      <c r="C60" s="45"/>
      <c r="D60" s="44">
        <v>1</v>
      </c>
      <c r="E60" s="44">
        <f t="shared" si="4"/>
        <v>1</v>
      </c>
      <c r="F60" s="41">
        <f t="shared" si="5"/>
        <v>0.35714285714285715</v>
      </c>
    </row>
    <row r="61" spans="1:11" ht="18.75" customHeight="1" x14ac:dyDescent="0.25">
      <c r="A61" s="44" t="s">
        <v>92</v>
      </c>
      <c r="B61" s="45"/>
      <c r="C61" s="45"/>
      <c r="D61" s="44">
        <v>1</v>
      </c>
      <c r="E61" s="44">
        <f t="shared" si="4"/>
        <v>1</v>
      </c>
      <c r="F61" s="41">
        <f t="shared" si="5"/>
        <v>0.35714285714285715</v>
      </c>
      <c r="G61" s="38"/>
      <c r="H61" s="38"/>
      <c r="I61" s="38"/>
      <c r="J61" s="37"/>
      <c r="K61" s="38"/>
    </row>
    <row r="62" spans="1:11" ht="18.75" customHeight="1" x14ac:dyDescent="0.25">
      <c r="A62" s="44" t="s">
        <v>87</v>
      </c>
      <c r="B62" s="45"/>
      <c r="C62" s="44">
        <v>4</v>
      </c>
      <c r="D62" s="44">
        <v>8</v>
      </c>
      <c r="E62" s="44">
        <f t="shared" si="4"/>
        <v>12</v>
      </c>
      <c r="F62" s="41">
        <f t="shared" si="5"/>
        <v>4.2857142857142856</v>
      </c>
    </row>
    <row r="63" spans="1:11" ht="18.75" customHeight="1" x14ac:dyDescent="0.25">
      <c r="A63" s="22" t="s">
        <v>9</v>
      </c>
      <c r="B63" s="22">
        <f>SUM(B53:B62)</f>
        <v>10</v>
      </c>
      <c r="C63" s="22">
        <f>SUM(C53:C62)</f>
        <v>188</v>
      </c>
      <c r="D63" s="22">
        <f>SUM(D53:D62)</f>
        <v>82</v>
      </c>
      <c r="E63" s="22">
        <f t="shared" si="4"/>
        <v>280</v>
      </c>
      <c r="F63" s="52">
        <f t="shared" si="5"/>
        <v>100</v>
      </c>
    </row>
    <row r="64" spans="1:11" ht="24.75" customHeight="1" x14ac:dyDescent="0.25"/>
    <row r="65" spans="1:6" ht="18.75" customHeight="1" x14ac:dyDescent="0.25">
      <c r="A65" s="65" t="s">
        <v>114</v>
      </c>
      <c r="B65" s="65"/>
      <c r="C65" s="65"/>
      <c r="D65" s="65"/>
      <c r="E65" s="65"/>
    </row>
    <row r="66" spans="1:6" ht="32.25" customHeight="1" x14ac:dyDescent="0.25">
      <c r="A66" s="39" t="s">
        <v>83</v>
      </c>
      <c r="B66" s="39" t="s">
        <v>25</v>
      </c>
      <c r="C66" s="39" t="s">
        <v>26</v>
      </c>
      <c r="D66" s="39" t="s">
        <v>90</v>
      </c>
      <c r="E66" s="39" t="s">
        <v>9</v>
      </c>
      <c r="F66" s="39" t="s">
        <v>24</v>
      </c>
    </row>
    <row r="67" spans="1:6" ht="18.75" customHeight="1" x14ac:dyDescent="0.25">
      <c r="A67" s="40" t="s">
        <v>10</v>
      </c>
      <c r="B67" s="46"/>
      <c r="C67" s="40">
        <v>1</v>
      </c>
      <c r="D67" s="46"/>
      <c r="E67" s="40">
        <v>1</v>
      </c>
      <c r="F67" s="8">
        <f>E67*100/280</f>
        <v>0.35714285714285715</v>
      </c>
    </row>
    <row r="68" spans="1:6" ht="18.75" customHeight="1" x14ac:dyDescent="0.25">
      <c r="A68" s="40" t="s">
        <v>12</v>
      </c>
      <c r="B68" s="46"/>
      <c r="C68" s="40">
        <v>4</v>
      </c>
      <c r="D68" s="40">
        <v>2</v>
      </c>
      <c r="E68" s="40">
        <v>6</v>
      </c>
      <c r="F68" s="8">
        <f t="shared" ref="F68:F78" si="6">E68*100/280</f>
        <v>2.1428571428571428</v>
      </c>
    </row>
    <row r="69" spans="1:6" ht="18.75" customHeight="1" x14ac:dyDescent="0.25">
      <c r="A69" s="40" t="s">
        <v>13</v>
      </c>
      <c r="B69" s="40">
        <v>2</v>
      </c>
      <c r="C69" s="40">
        <v>5</v>
      </c>
      <c r="D69" s="40">
        <v>5</v>
      </c>
      <c r="E69" s="40">
        <v>12</v>
      </c>
      <c r="F69" s="8">
        <f t="shared" si="6"/>
        <v>4.2857142857142856</v>
      </c>
    </row>
    <row r="70" spans="1:6" ht="18.75" customHeight="1" x14ac:dyDescent="0.25">
      <c r="A70" s="40" t="s">
        <v>14</v>
      </c>
      <c r="B70" s="46"/>
      <c r="C70" s="46"/>
      <c r="D70" s="40">
        <v>1</v>
      </c>
      <c r="E70" s="40">
        <v>1</v>
      </c>
      <c r="F70" s="8">
        <f t="shared" si="6"/>
        <v>0.35714285714285715</v>
      </c>
    </row>
    <row r="71" spans="1:6" ht="18.75" customHeight="1" x14ac:dyDescent="0.25">
      <c r="A71" s="40" t="s">
        <v>15</v>
      </c>
      <c r="B71" s="40">
        <v>3</v>
      </c>
      <c r="C71" s="40">
        <v>16</v>
      </c>
      <c r="D71" s="40">
        <v>8</v>
      </c>
      <c r="E71" s="40">
        <v>27</v>
      </c>
      <c r="F71" s="8">
        <f t="shared" si="6"/>
        <v>9.6428571428571423</v>
      </c>
    </row>
    <row r="72" spans="1:6" ht="18.75" customHeight="1" x14ac:dyDescent="0.25">
      <c r="A72" s="40" t="s">
        <v>16</v>
      </c>
      <c r="B72" s="46">
        <v>1</v>
      </c>
      <c r="C72" s="40">
        <v>2</v>
      </c>
      <c r="D72" s="40">
        <v>2</v>
      </c>
      <c r="E72" s="40">
        <v>5</v>
      </c>
      <c r="F72" s="8">
        <f t="shared" si="6"/>
        <v>1.7857142857142858</v>
      </c>
    </row>
    <row r="73" spans="1:6" ht="18.75" customHeight="1" x14ac:dyDescent="0.25">
      <c r="A73" s="40" t="s">
        <v>17</v>
      </c>
      <c r="B73" s="46"/>
      <c r="C73" s="40">
        <v>17</v>
      </c>
      <c r="D73" s="40">
        <v>21</v>
      </c>
      <c r="E73" s="40">
        <v>38</v>
      </c>
      <c r="F73" s="8">
        <f t="shared" si="6"/>
        <v>13.571428571428571</v>
      </c>
    </row>
    <row r="74" spans="1:6" ht="18.75" customHeight="1" x14ac:dyDescent="0.25">
      <c r="A74" s="40" t="s">
        <v>18</v>
      </c>
      <c r="B74" s="40">
        <v>1</v>
      </c>
      <c r="C74" s="40">
        <v>8</v>
      </c>
      <c r="D74" s="46"/>
      <c r="E74" s="40">
        <v>9</v>
      </c>
      <c r="F74" s="8">
        <f t="shared" si="6"/>
        <v>3.2142857142857144</v>
      </c>
    </row>
    <row r="75" spans="1:6" ht="18.75" customHeight="1" x14ac:dyDescent="0.25">
      <c r="A75" s="40" t="s">
        <v>19</v>
      </c>
      <c r="B75" s="46"/>
      <c r="C75" s="40">
        <v>21</v>
      </c>
      <c r="D75" s="40">
        <v>25</v>
      </c>
      <c r="E75" s="40">
        <v>46</v>
      </c>
      <c r="F75" s="8">
        <f t="shared" si="6"/>
        <v>16.428571428571427</v>
      </c>
    </row>
    <row r="76" spans="1:6" ht="18.75" customHeight="1" x14ac:dyDescent="0.25">
      <c r="A76" s="40" t="s">
        <v>20</v>
      </c>
      <c r="B76" s="40">
        <v>3</v>
      </c>
      <c r="C76" s="40">
        <v>45</v>
      </c>
      <c r="D76" s="40">
        <v>18</v>
      </c>
      <c r="E76" s="40">
        <v>66</v>
      </c>
      <c r="F76" s="8">
        <f t="shared" si="6"/>
        <v>23.571428571428573</v>
      </c>
    </row>
    <row r="77" spans="1:6" ht="18.75" customHeight="1" x14ac:dyDescent="0.25">
      <c r="A77" s="40" t="s">
        <v>91</v>
      </c>
      <c r="B77" s="46"/>
      <c r="C77" s="40">
        <v>69</v>
      </c>
      <c r="D77" s="46"/>
      <c r="E77" s="40">
        <v>69</v>
      </c>
      <c r="F77" s="8">
        <f t="shared" si="6"/>
        <v>24.642857142857142</v>
      </c>
    </row>
    <row r="78" spans="1:6" ht="18.75" customHeight="1" x14ac:dyDescent="0.25">
      <c r="A78" s="22" t="s">
        <v>9</v>
      </c>
      <c r="B78" s="22">
        <f>SUM(B67:B77)</f>
        <v>10</v>
      </c>
      <c r="C78" s="22">
        <f>SUM(C67:C77)</f>
        <v>188</v>
      </c>
      <c r="D78" s="22">
        <f>SUM(D67:D77)</f>
        <v>82</v>
      </c>
      <c r="E78" s="22">
        <f>SUM(E67:E77)</f>
        <v>280</v>
      </c>
      <c r="F78" s="25">
        <f t="shared" si="6"/>
        <v>100</v>
      </c>
    </row>
    <row r="79" spans="1:6" ht="24.75" customHeight="1" x14ac:dyDescent="0.25">
      <c r="F79" s="21"/>
    </row>
    <row r="80" spans="1:6" ht="18.75" customHeight="1" x14ac:dyDescent="0.25">
      <c r="A80" s="65" t="s">
        <v>112</v>
      </c>
      <c r="B80" s="65"/>
      <c r="C80" s="65"/>
      <c r="D80" s="65"/>
      <c r="E80" s="65"/>
    </row>
    <row r="81" spans="1:6" ht="30.75" customHeight="1" x14ac:dyDescent="0.25">
      <c r="A81" s="70" t="s">
        <v>110</v>
      </c>
      <c r="B81" s="71"/>
      <c r="C81" s="47" t="s">
        <v>26</v>
      </c>
      <c r="D81" s="47" t="s">
        <v>90</v>
      </c>
      <c r="E81" s="47" t="s">
        <v>9</v>
      </c>
      <c r="F81" s="47" t="s">
        <v>24</v>
      </c>
    </row>
    <row r="82" spans="1:6" ht="19.5" customHeight="1" x14ac:dyDescent="0.25">
      <c r="A82" s="68" t="s">
        <v>100</v>
      </c>
      <c r="B82" s="68"/>
      <c r="C82" s="40">
        <v>11</v>
      </c>
      <c r="D82" s="40">
        <v>65</v>
      </c>
      <c r="E82" s="40">
        <f t="shared" ref="E82:E95" si="7">SUM(C82:D82)</f>
        <v>76</v>
      </c>
      <c r="F82" s="8">
        <f>E82*100/270</f>
        <v>28.148148148148149</v>
      </c>
    </row>
    <row r="83" spans="1:6" ht="19.5" customHeight="1" x14ac:dyDescent="0.25">
      <c r="A83" s="68" t="s">
        <v>108</v>
      </c>
      <c r="B83" s="68"/>
      <c r="C83" s="40">
        <v>2</v>
      </c>
      <c r="D83" s="40">
        <v>5</v>
      </c>
      <c r="E83" s="40">
        <f t="shared" si="7"/>
        <v>7</v>
      </c>
      <c r="F83" s="8">
        <f t="shared" ref="F83:F95" si="8">E83*100/270</f>
        <v>2.5925925925925926</v>
      </c>
    </row>
    <row r="84" spans="1:6" ht="19.5" customHeight="1" x14ac:dyDescent="0.25">
      <c r="A84" s="68" t="s">
        <v>107</v>
      </c>
      <c r="B84" s="68"/>
      <c r="C84" s="40">
        <v>73</v>
      </c>
      <c r="D84" s="46"/>
      <c r="E84" s="40">
        <f t="shared" si="7"/>
        <v>73</v>
      </c>
      <c r="F84" s="8">
        <f t="shared" si="8"/>
        <v>27.037037037037038</v>
      </c>
    </row>
    <row r="85" spans="1:6" ht="19.5" customHeight="1" x14ac:dyDescent="0.25">
      <c r="A85" s="68" t="s">
        <v>116</v>
      </c>
      <c r="B85" s="68"/>
      <c r="C85" s="40">
        <v>13</v>
      </c>
      <c r="D85" s="46"/>
      <c r="E85" s="40">
        <f t="shared" si="7"/>
        <v>13</v>
      </c>
      <c r="F85" s="8">
        <f t="shared" si="8"/>
        <v>4.8148148148148149</v>
      </c>
    </row>
    <row r="86" spans="1:6" ht="19.5" customHeight="1" x14ac:dyDescent="0.25">
      <c r="A86" s="68" t="s">
        <v>105</v>
      </c>
      <c r="B86" s="68"/>
      <c r="C86" s="40">
        <v>2</v>
      </c>
      <c r="D86" s="46"/>
      <c r="E86" s="40">
        <f t="shared" si="7"/>
        <v>2</v>
      </c>
      <c r="F86" s="8">
        <f t="shared" si="8"/>
        <v>0.7407407407407407</v>
      </c>
    </row>
    <row r="87" spans="1:6" ht="19.5" customHeight="1" x14ac:dyDescent="0.25">
      <c r="A87" s="68" t="s">
        <v>102</v>
      </c>
      <c r="B87" s="68"/>
      <c r="C87" s="40">
        <v>33</v>
      </c>
      <c r="D87" s="40">
        <v>3</v>
      </c>
      <c r="E87" s="40">
        <f t="shared" si="7"/>
        <v>36</v>
      </c>
      <c r="F87" s="8">
        <f t="shared" si="8"/>
        <v>13.333333333333334</v>
      </c>
    </row>
    <row r="88" spans="1:6" ht="19.5" customHeight="1" x14ac:dyDescent="0.25">
      <c r="A88" s="68" t="s">
        <v>106</v>
      </c>
      <c r="B88" s="68"/>
      <c r="C88" s="40">
        <v>13</v>
      </c>
      <c r="D88" s="46"/>
      <c r="E88" s="40">
        <f t="shared" si="7"/>
        <v>13</v>
      </c>
      <c r="F88" s="8">
        <f t="shared" si="8"/>
        <v>4.8148148148148149</v>
      </c>
    </row>
    <row r="89" spans="1:6" ht="19.5" customHeight="1" x14ac:dyDescent="0.25">
      <c r="A89" s="68" t="s">
        <v>104</v>
      </c>
      <c r="B89" s="68"/>
      <c r="C89" s="40">
        <v>2</v>
      </c>
      <c r="D89" s="46"/>
      <c r="E89" s="40">
        <f t="shared" si="7"/>
        <v>2</v>
      </c>
      <c r="F89" s="8">
        <f t="shared" si="8"/>
        <v>0.7407407407407407</v>
      </c>
    </row>
    <row r="90" spans="1:6" ht="19.5" customHeight="1" x14ac:dyDescent="0.25">
      <c r="A90" s="68" t="s">
        <v>98</v>
      </c>
      <c r="B90" s="68"/>
      <c r="C90" s="40">
        <v>11</v>
      </c>
      <c r="D90" s="46"/>
      <c r="E90" s="40">
        <f t="shared" si="7"/>
        <v>11</v>
      </c>
      <c r="F90" s="8">
        <f t="shared" si="8"/>
        <v>4.0740740740740744</v>
      </c>
    </row>
    <row r="91" spans="1:6" ht="19.5" customHeight="1" x14ac:dyDescent="0.25">
      <c r="A91" s="68" t="s">
        <v>103</v>
      </c>
      <c r="B91" s="68"/>
      <c r="C91" s="40">
        <v>13</v>
      </c>
      <c r="D91" s="46"/>
      <c r="E91" s="40">
        <f t="shared" si="7"/>
        <v>13</v>
      </c>
      <c r="F91" s="8">
        <f t="shared" si="8"/>
        <v>4.8148148148148149</v>
      </c>
    </row>
    <row r="92" spans="1:6" ht="19.5" customHeight="1" x14ac:dyDescent="0.25">
      <c r="A92" s="68" t="s">
        <v>101</v>
      </c>
      <c r="B92" s="68"/>
      <c r="C92" s="40">
        <v>1</v>
      </c>
      <c r="D92" s="46"/>
      <c r="E92" s="40">
        <f t="shared" si="7"/>
        <v>1</v>
      </c>
      <c r="F92" s="8">
        <f t="shared" si="8"/>
        <v>0.37037037037037035</v>
      </c>
    </row>
    <row r="93" spans="1:6" ht="19.5" customHeight="1" x14ac:dyDescent="0.25">
      <c r="A93" s="68" t="s">
        <v>99</v>
      </c>
      <c r="B93" s="68"/>
      <c r="C93" s="40">
        <v>10</v>
      </c>
      <c r="D93" s="46"/>
      <c r="E93" s="40">
        <f t="shared" si="7"/>
        <v>10</v>
      </c>
      <c r="F93" s="8">
        <f t="shared" si="8"/>
        <v>3.7037037037037037</v>
      </c>
    </row>
    <row r="94" spans="1:6" ht="19.5" customHeight="1" x14ac:dyDescent="0.25">
      <c r="A94" s="68" t="s">
        <v>109</v>
      </c>
      <c r="B94" s="68"/>
      <c r="C94" s="40">
        <v>4</v>
      </c>
      <c r="D94" s="40">
        <v>9</v>
      </c>
      <c r="E94" s="40">
        <f t="shared" si="7"/>
        <v>13</v>
      </c>
      <c r="F94" s="8">
        <f t="shared" si="8"/>
        <v>4.8148148148148149</v>
      </c>
    </row>
    <row r="95" spans="1:6" ht="19.5" customHeight="1" x14ac:dyDescent="0.25">
      <c r="A95" s="69" t="s">
        <v>9</v>
      </c>
      <c r="B95" s="69"/>
      <c r="C95" s="22">
        <f>SUM(C82:C94)</f>
        <v>188</v>
      </c>
      <c r="D95" s="22">
        <f>SUM(D82:D94)</f>
        <v>82</v>
      </c>
      <c r="E95" s="22">
        <f t="shared" si="7"/>
        <v>270</v>
      </c>
      <c r="F95" s="25">
        <f t="shared" si="8"/>
        <v>100</v>
      </c>
    </row>
    <row r="96" spans="1:6" ht="19.5" customHeight="1" x14ac:dyDescent="0.25">
      <c r="A96" s="9"/>
      <c r="B96" s="9"/>
      <c r="C96" s="9"/>
      <c r="D96" s="9"/>
      <c r="E96" s="9"/>
      <c r="F96" s="10"/>
    </row>
    <row r="97" spans="1:6" ht="19.5" customHeight="1" x14ac:dyDescent="0.25">
      <c r="A97" s="9"/>
      <c r="B97" s="9"/>
      <c r="C97" s="9"/>
      <c r="D97" s="9"/>
      <c r="E97" s="9"/>
      <c r="F97" s="10"/>
    </row>
  </sheetData>
  <mergeCells count="26">
    <mergeCell ref="C1:E1"/>
    <mergeCell ref="G1:I1"/>
    <mergeCell ref="A93:B93"/>
    <mergeCell ref="A82:B82"/>
    <mergeCell ref="A92:B92"/>
    <mergeCell ref="A3:G3"/>
    <mergeCell ref="A14:E14"/>
    <mergeCell ref="A51:E51"/>
    <mergeCell ref="A7:E7"/>
    <mergeCell ref="A5:G5"/>
    <mergeCell ref="A27:E27"/>
    <mergeCell ref="A94:B94"/>
    <mergeCell ref="A87:B87"/>
    <mergeCell ref="A85:B85"/>
    <mergeCell ref="A95:B95"/>
    <mergeCell ref="A40:E40"/>
    <mergeCell ref="A80:E80"/>
    <mergeCell ref="A65:E65"/>
    <mergeCell ref="A91:B91"/>
    <mergeCell ref="A89:B89"/>
    <mergeCell ref="A86:B86"/>
    <mergeCell ref="A88:B88"/>
    <mergeCell ref="A84:B84"/>
    <mergeCell ref="A83:B83"/>
    <mergeCell ref="A81:B81"/>
    <mergeCell ref="A90:B90"/>
  </mergeCells>
  <pageMargins left="0.31496062992125984" right="0.31496062992125984" top="0.59055118110236227" bottom="0.59055118110236227" header="0.31496062992125984" footer="0.31496062992125984"/>
  <pageSetup paperSize="9" scale="75" orientation="portrait" horizontalDpi="4294967294" verticalDpi="4294967294" r:id="rId1"/>
  <headerFooter>
    <oddFooter>&amp;LPág. &amp;P de &amp;N&amp;R&amp;D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FDA6-D97E-4DAA-9F2F-1919EEAC9845}">
  <dimension ref="A1:P13"/>
  <sheetViews>
    <sheetView workbookViewId="0">
      <selection activeCell="V7" sqref="V7"/>
    </sheetView>
  </sheetViews>
  <sheetFormatPr defaultRowHeight="15" x14ac:dyDescent="0.25"/>
  <cols>
    <col min="1" max="1" width="3.85546875" customWidth="1"/>
    <col min="3" max="3" width="11.140625" customWidth="1"/>
    <col min="4" max="4" width="13" hidden="1" customWidth="1"/>
    <col min="5" max="5" width="5" customWidth="1"/>
    <col min="6" max="6" width="11.140625" customWidth="1"/>
    <col min="7" max="7" width="20.85546875" customWidth="1"/>
    <col min="8" max="8" width="27.28515625" customWidth="1"/>
    <col min="9" max="9" width="28.42578125" customWidth="1"/>
    <col min="10" max="10" width="13.7109375" customWidth="1"/>
    <col min="11" max="11" width="16.140625" customWidth="1"/>
    <col min="12" max="12" width="15.5703125" customWidth="1"/>
    <col min="13" max="13" width="21.28515625" hidden="1" customWidth="1"/>
    <col min="14" max="14" width="10.7109375" customWidth="1"/>
    <col min="15" max="15" width="13" customWidth="1"/>
    <col min="16" max="16" width="0" hidden="1" customWidth="1"/>
  </cols>
  <sheetData>
    <row r="1" spans="1:16" ht="48.75" customHeight="1" x14ac:dyDescent="0.25">
      <c r="G1" s="62" t="s">
        <v>202</v>
      </c>
      <c r="H1" s="62"/>
      <c r="I1" s="62"/>
      <c r="J1" s="61"/>
      <c r="L1" s="62" t="s">
        <v>200</v>
      </c>
      <c r="M1" s="62"/>
      <c r="N1" s="62"/>
      <c r="O1" s="62"/>
    </row>
    <row r="2" spans="1:16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47.25" customHeight="1" x14ac:dyDescent="0.25">
      <c r="A3" s="49" t="s">
        <v>174</v>
      </c>
      <c r="B3" s="49" t="s">
        <v>117</v>
      </c>
      <c r="C3" s="49" t="s">
        <v>118</v>
      </c>
      <c r="D3" s="49" t="s">
        <v>119</v>
      </c>
      <c r="E3" s="49" t="s">
        <v>120</v>
      </c>
      <c r="F3" s="49" t="s">
        <v>121</v>
      </c>
      <c r="G3" s="49" t="s">
        <v>122</v>
      </c>
      <c r="H3" s="49" t="s">
        <v>123</v>
      </c>
      <c r="I3" s="49" t="s">
        <v>124</v>
      </c>
      <c r="J3" s="49" t="s">
        <v>125</v>
      </c>
      <c r="K3" s="49" t="s">
        <v>126</v>
      </c>
      <c r="L3" s="49" t="s">
        <v>127</v>
      </c>
      <c r="M3" s="49" t="s">
        <v>128</v>
      </c>
      <c r="N3" s="49" t="s">
        <v>129</v>
      </c>
      <c r="O3" s="49" t="s">
        <v>130</v>
      </c>
      <c r="P3" s="49" t="s">
        <v>131</v>
      </c>
    </row>
    <row r="4" spans="1:16" ht="45.75" customHeight="1" x14ac:dyDescent="0.25">
      <c r="A4" s="50">
        <v>1</v>
      </c>
      <c r="B4" s="50" t="s">
        <v>33</v>
      </c>
      <c r="C4" s="50" t="s">
        <v>4</v>
      </c>
      <c r="D4" s="50" t="s">
        <v>164</v>
      </c>
      <c r="E4" s="50" t="s">
        <v>165</v>
      </c>
      <c r="F4" s="50" t="s">
        <v>15</v>
      </c>
      <c r="G4" s="50" t="s">
        <v>166</v>
      </c>
      <c r="H4" s="50" t="s">
        <v>167</v>
      </c>
      <c r="I4" s="50" t="s">
        <v>168</v>
      </c>
      <c r="J4" s="50" t="s">
        <v>169</v>
      </c>
      <c r="K4" s="50" t="s">
        <v>72</v>
      </c>
      <c r="L4" s="50" t="s">
        <v>76</v>
      </c>
      <c r="M4" s="50" t="s">
        <v>138</v>
      </c>
      <c r="N4" s="50" t="s">
        <v>22</v>
      </c>
      <c r="O4" s="51">
        <v>45663</v>
      </c>
      <c r="P4" s="50" t="s">
        <v>139</v>
      </c>
    </row>
    <row r="5" spans="1:16" ht="111" customHeight="1" x14ac:dyDescent="0.25">
      <c r="A5" s="50">
        <v>2</v>
      </c>
      <c r="B5" s="50" t="s">
        <v>33</v>
      </c>
      <c r="C5" s="50" t="s">
        <v>3</v>
      </c>
      <c r="D5" s="50" t="s">
        <v>152</v>
      </c>
      <c r="E5" s="50" t="s">
        <v>153</v>
      </c>
      <c r="F5" s="50" t="s">
        <v>15</v>
      </c>
      <c r="G5" s="50" t="s">
        <v>154</v>
      </c>
      <c r="H5" s="50" t="s">
        <v>155</v>
      </c>
      <c r="I5" s="50" t="s">
        <v>156</v>
      </c>
      <c r="J5" s="50" t="s">
        <v>157</v>
      </c>
      <c r="K5" s="50" t="s">
        <v>67</v>
      </c>
      <c r="L5" s="50" t="s">
        <v>76</v>
      </c>
      <c r="M5" s="50" t="s">
        <v>138</v>
      </c>
      <c r="N5" s="50" t="s">
        <v>88</v>
      </c>
      <c r="O5" s="51">
        <v>45716</v>
      </c>
      <c r="P5" s="50" t="s">
        <v>139</v>
      </c>
    </row>
    <row r="6" spans="1:16" ht="39.75" customHeight="1" x14ac:dyDescent="0.25">
      <c r="A6" s="50">
        <v>3</v>
      </c>
      <c r="B6" s="50" t="s">
        <v>36</v>
      </c>
      <c r="C6" s="50" t="s">
        <v>1</v>
      </c>
      <c r="D6" s="50" t="s">
        <v>132</v>
      </c>
      <c r="E6" s="50" t="s">
        <v>133</v>
      </c>
      <c r="F6" s="50" t="s">
        <v>18</v>
      </c>
      <c r="G6" s="50" t="s">
        <v>134</v>
      </c>
      <c r="H6" s="50" t="s">
        <v>135</v>
      </c>
      <c r="I6" s="50" t="s">
        <v>136</v>
      </c>
      <c r="J6" s="50" t="s">
        <v>137</v>
      </c>
      <c r="K6" s="50" t="s">
        <v>66</v>
      </c>
      <c r="L6" s="50" t="s">
        <v>76</v>
      </c>
      <c r="M6" s="50" t="s">
        <v>138</v>
      </c>
      <c r="N6" s="50" t="s">
        <v>21</v>
      </c>
      <c r="O6" s="51">
        <v>45716</v>
      </c>
      <c r="P6" s="50" t="s">
        <v>139</v>
      </c>
    </row>
    <row r="7" spans="1:16" ht="62.25" customHeight="1" x14ac:dyDescent="0.25">
      <c r="A7" s="50">
        <v>4</v>
      </c>
      <c r="B7" s="50" t="s">
        <v>33</v>
      </c>
      <c r="C7" s="50" t="s">
        <v>2</v>
      </c>
      <c r="D7" s="50" t="s">
        <v>140</v>
      </c>
      <c r="E7" s="50" t="s">
        <v>170</v>
      </c>
      <c r="F7" s="50" t="s">
        <v>20</v>
      </c>
      <c r="G7" s="50" t="s">
        <v>171</v>
      </c>
      <c r="H7" s="50" t="s">
        <v>172</v>
      </c>
      <c r="I7" s="50" t="s">
        <v>173</v>
      </c>
      <c r="J7" s="50" t="s">
        <v>145</v>
      </c>
      <c r="K7" s="50" t="s">
        <v>66</v>
      </c>
      <c r="L7" s="50" t="s">
        <v>76</v>
      </c>
      <c r="M7" s="50" t="s">
        <v>138</v>
      </c>
      <c r="N7" s="50" t="s">
        <v>88</v>
      </c>
      <c r="O7" s="51">
        <v>45741</v>
      </c>
      <c r="P7" s="50" t="s">
        <v>139</v>
      </c>
    </row>
    <row r="8" spans="1:16" ht="43.5" customHeight="1" x14ac:dyDescent="0.25">
      <c r="A8" s="50">
        <v>5</v>
      </c>
      <c r="B8" s="50" t="s">
        <v>33</v>
      </c>
      <c r="C8" s="50" t="s">
        <v>6</v>
      </c>
      <c r="D8" s="50" t="s">
        <v>158</v>
      </c>
      <c r="E8" s="50" t="s">
        <v>159</v>
      </c>
      <c r="F8" s="50" t="s">
        <v>13</v>
      </c>
      <c r="G8" s="50" t="s">
        <v>160</v>
      </c>
      <c r="H8" s="50" t="s">
        <v>161</v>
      </c>
      <c r="I8" s="50" t="s">
        <v>162</v>
      </c>
      <c r="J8" s="50" t="s">
        <v>163</v>
      </c>
      <c r="K8" s="50" t="s">
        <v>72</v>
      </c>
      <c r="L8" s="50" t="s">
        <v>76</v>
      </c>
      <c r="M8" s="50" t="s">
        <v>138</v>
      </c>
      <c r="N8" s="50" t="s">
        <v>22</v>
      </c>
      <c r="O8" s="51">
        <v>45742</v>
      </c>
      <c r="P8" s="50" t="s">
        <v>139</v>
      </c>
    </row>
    <row r="9" spans="1:16" ht="90.75" customHeight="1" x14ac:dyDescent="0.25">
      <c r="A9" s="50">
        <v>6</v>
      </c>
      <c r="B9" s="50" t="s">
        <v>33</v>
      </c>
      <c r="C9" s="50" t="s">
        <v>0</v>
      </c>
      <c r="D9" s="50" t="s">
        <v>146</v>
      </c>
      <c r="E9" s="50" t="s">
        <v>147</v>
      </c>
      <c r="F9" s="50" t="s">
        <v>20</v>
      </c>
      <c r="G9" s="50" t="s">
        <v>148</v>
      </c>
      <c r="H9" s="50" t="s">
        <v>149</v>
      </c>
      <c r="I9" s="50" t="s">
        <v>150</v>
      </c>
      <c r="J9" s="50" t="s">
        <v>151</v>
      </c>
      <c r="K9" s="50" t="s">
        <v>66</v>
      </c>
      <c r="L9" s="50" t="s">
        <v>76</v>
      </c>
      <c r="M9" s="50" t="s">
        <v>138</v>
      </c>
      <c r="N9" s="50" t="s">
        <v>88</v>
      </c>
      <c r="O9" s="51">
        <v>45744</v>
      </c>
      <c r="P9" s="50" t="s">
        <v>139</v>
      </c>
    </row>
    <row r="10" spans="1:16" ht="46.5" customHeight="1" x14ac:dyDescent="0.25">
      <c r="A10" s="50">
        <v>7</v>
      </c>
      <c r="B10" s="50" t="s">
        <v>33</v>
      </c>
      <c r="C10" s="50" t="s">
        <v>2</v>
      </c>
      <c r="D10" s="50" t="s">
        <v>140</v>
      </c>
      <c r="E10" s="50" t="s">
        <v>141</v>
      </c>
      <c r="F10" s="50" t="s">
        <v>13</v>
      </c>
      <c r="G10" s="50" t="s">
        <v>142</v>
      </c>
      <c r="H10" s="50" t="s">
        <v>143</v>
      </c>
      <c r="I10" s="50" t="s">
        <v>144</v>
      </c>
      <c r="J10" s="50" t="s">
        <v>145</v>
      </c>
      <c r="K10" s="50" t="s">
        <v>72</v>
      </c>
      <c r="L10" s="50" t="s">
        <v>76</v>
      </c>
      <c r="M10" s="50" t="s">
        <v>138</v>
      </c>
      <c r="N10" s="50" t="s">
        <v>88</v>
      </c>
      <c r="O10" s="51">
        <v>45791</v>
      </c>
      <c r="P10" s="50" t="s">
        <v>139</v>
      </c>
    </row>
    <row r="11" spans="1:16" ht="30" x14ac:dyDescent="0.25">
      <c r="A11" s="50">
        <v>8</v>
      </c>
      <c r="B11" s="50" t="s">
        <v>33</v>
      </c>
      <c r="C11" s="50" t="s">
        <v>7</v>
      </c>
      <c r="D11" s="50" t="s">
        <v>192</v>
      </c>
      <c r="E11" s="50" t="s">
        <v>185</v>
      </c>
      <c r="F11" s="50" t="s">
        <v>15</v>
      </c>
      <c r="G11" s="50" t="s">
        <v>186</v>
      </c>
      <c r="H11" s="50" t="s">
        <v>187</v>
      </c>
      <c r="I11" s="50" t="s">
        <v>188</v>
      </c>
      <c r="J11" s="50" t="s">
        <v>189</v>
      </c>
      <c r="K11" s="50" t="s">
        <v>71</v>
      </c>
      <c r="L11" s="50" t="s">
        <v>77</v>
      </c>
      <c r="M11" s="50" t="s">
        <v>138</v>
      </c>
      <c r="N11" s="50" t="s">
        <v>86</v>
      </c>
      <c r="O11" s="51">
        <v>45819</v>
      </c>
      <c r="P11" s="50">
        <v>45819</v>
      </c>
    </row>
    <row r="12" spans="1:16" ht="75" x14ac:dyDescent="0.25">
      <c r="A12" s="50">
        <v>9</v>
      </c>
      <c r="B12" s="50" t="s">
        <v>36</v>
      </c>
      <c r="C12" s="50" t="s">
        <v>0</v>
      </c>
      <c r="D12" s="50" t="s">
        <v>191</v>
      </c>
      <c r="E12" s="50" t="s">
        <v>180</v>
      </c>
      <c r="F12" s="50" t="s">
        <v>16</v>
      </c>
      <c r="G12" s="50" t="s">
        <v>181</v>
      </c>
      <c r="H12" s="50" t="s">
        <v>182</v>
      </c>
      <c r="I12" s="50" t="s">
        <v>183</v>
      </c>
      <c r="J12" s="50" t="s">
        <v>184</v>
      </c>
      <c r="K12" s="50" t="s">
        <v>66</v>
      </c>
      <c r="L12" s="50" t="s">
        <v>76</v>
      </c>
      <c r="M12" s="50" t="s">
        <v>138</v>
      </c>
      <c r="N12" s="50" t="s">
        <v>89</v>
      </c>
      <c r="O12" s="51">
        <v>45820</v>
      </c>
      <c r="P12" s="50">
        <v>45820</v>
      </c>
    </row>
    <row r="13" spans="1:16" ht="30" x14ac:dyDescent="0.25">
      <c r="A13" s="50">
        <v>10</v>
      </c>
      <c r="B13" s="50" t="s">
        <v>33</v>
      </c>
      <c r="C13" s="50" t="s">
        <v>3</v>
      </c>
      <c r="D13" s="50" t="s">
        <v>190</v>
      </c>
      <c r="E13" s="50" t="s">
        <v>165</v>
      </c>
      <c r="F13" s="50" t="s">
        <v>20</v>
      </c>
      <c r="G13" s="50" t="s">
        <v>176</v>
      </c>
      <c r="H13" s="50" t="s">
        <v>177</v>
      </c>
      <c r="I13" s="50" t="s">
        <v>178</v>
      </c>
      <c r="J13" s="50" t="s">
        <v>179</v>
      </c>
      <c r="K13" s="50" t="s">
        <v>62</v>
      </c>
      <c r="L13" s="50" t="s">
        <v>77</v>
      </c>
      <c r="M13" s="50" t="s">
        <v>138</v>
      </c>
      <c r="N13" s="50" t="s">
        <v>88</v>
      </c>
      <c r="O13" s="51">
        <v>45825</v>
      </c>
      <c r="P13" s="50">
        <v>45825</v>
      </c>
    </row>
  </sheetData>
  <mergeCells count="3">
    <mergeCell ref="A2:P2"/>
    <mergeCell ref="G1:I1"/>
    <mergeCell ref="L1:O1"/>
  </mergeCells>
  <pageMargins left="0.31496062992125984" right="0.31496062992125984" top="0.59055118110236227" bottom="0.59055118110236227" header="0.31496062992125984" footer="0.31496062992125984"/>
  <pageSetup paperSize="9" scale="7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Tabelas Gerais</vt:lpstr>
      <vt:lpstr>Tabelas Gerais (2)</vt:lpstr>
      <vt:lpstr>OP 2024-2025</vt:lpstr>
      <vt:lpstr>Gestão 2025-2028 - 280 emp</vt:lpstr>
      <vt:lpstr>Lista 10 concluídos</vt:lpstr>
      <vt:lpstr>'Gestão 2025-2028 - 280 emp'!Titulos_de_impressao</vt:lpstr>
      <vt:lpstr>'Tabelas Gerais'!Titulos_de_impressao</vt:lpstr>
      <vt:lpstr>'Tabelas Gerais (2)'!Titulos_de_impressao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pr071862</dc:creator>
  <cp:lastModifiedBy>MARIANA GOMES MENDES PR128290</cp:lastModifiedBy>
  <cp:lastPrinted>2025-07-02T17:32:01Z</cp:lastPrinted>
  <dcterms:created xsi:type="dcterms:W3CDTF">2017-10-17T14:07:45Z</dcterms:created>
  <dcterms:modified xsi:type="dcterms:W3CDTF">2025-08-12T13:30:25Z</dcterms:modified>
</cp:coreProperties>
</file>