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C:\Users\edijane.rodrigues\Downloads\"/>
    </mc:Choice>
  </mc:AlternateContent>
  <xr:revisionPtr revIDLastSave="0" documentId="13_ncr:1_{32BC2B18-6989-4567-9394-8CD8AE0C38D8}" xr6:coauthVersionLast="47" xr6:coauthVersionMax="47" xr10:uidLastSave="{00000000-0000-0000-0000-000000000000}"/>
  <bookViews>
    <workbookView xWindow="-120" yWindow="-120" windowWidth="29040" windowHeight="15720" tabRatio="839" activeTab="1" xr2:uid="{00000000-000D-0000-FFFF-FFFF00000000}"/>
  </bookViews>
  <sheets>
    <sheet name="Destinação" sheetId="43" r:id="rId1"/>
    <sheet name="Planilha1" sheetId="44" r:id="rId2"/>
  </sheets>
  <calcPr calcId="191029"/>
</workbook>
</file>

<file path=xl/calcChain.xml><?xml version="1.0" encoding="utf-8"?>
<calcChain xmlns="http://schemas.openxmlformats.org/spreadsheetml/2006/main">
  <c r="J60" i="44" l="1"/>
  <c r="G60" i="44"/>
  <c r="D60" i="44"/>
  <c r="J59" i="44"/>
  <c r="G59" i="44"/>
  <c r="D59" i="44"/>
  <c r="J58" i="44"/>
  <c r="G58" i="44"/>
  <c r="D58" i="44"/>
  <c r="K58" i="44" s="1"/>
  <c r="J57" i="44"/>
  <c r="G57" i="44"/>
  <c r="D57" i="44"/>
  <c r="K57" i="44" s="1"/>
  <c r="J56" i="44"/>
  <c r="G56" i="44"/>
  <c r="D56" i="44"/>
  <c r="J55" i="44"/>
  <c r="G55" i="44"/>
  <c r="D55" i="44"/>
  <c r="J54" i="44"/>
  <c r="G54" i="44"/>
  <c r="D54" i="44"/>
  <c r="K54" i="44" s="1"/>
  <c r="J53" i="44"/>
  <c r="G53" i="44"/>
  <c r="D53" i="44"/>
  <c r="K53" i="44" s="1"/>
  <c r="J52" i="44"/>
  <c r="G52" i="44"/>
  <c r="D52" i="44"/>
  <c r="J51" i="44"/>
  <c r="G51" i="44"/>
  <c r="D51" i="44"/>
  <c r="J50" i="44"/>
  <c r="G50" i="44"/>
  <c r="D50" i="44"/>
  <c r="K50" i="44" s="1"/>
  <c r="J49" i="44"/>
  <c r="G49" i="44"/>
  <c r="D49" i="44"/>
  <c r="K49" i="44" s="1"/>
  <c r="J48" i="44"/>
  <c r="G48" i="44"/>
  <c r="D48" i="44"/>
  <c r="J47" i="44"/>
  <c r="G47" i="44"/>
  <c r="D47" i="44"/>
  <c r="J46" i="44"/>
  <c r="G46" i="44"/>
  <c r="D46" i="44"/>
  <c r="K46" i="44" s="1"/>
  <c r="J45" i="44"/>
  <c r="G45" i="44"/>
  <c r="D45" i="44"/>
  <c r="K45" i="44" s="1"/>
  <c r="J44" i="44"/>
  <c r="G44" i="44"/>
  <c r="D44" i="44"/>
  <c r="J43" i="44"/>
  <c r="G43" i="44"/>
  <c r="D43" i="44"/>
  <c r="J42" i="44"/>
  <c r="G42" i="44"/>
  <c r="D42" i="44"/>
  <c r="K42" i="44" s="1"/>
  <c r="J41" i="44"/>
  <c r="G41" i="44"/>
  <c r="D41" i="44"/>
  <c r="K41" i="44" s="1"/>
  <c r="J40" i="44"/>
  <c r="G40" i="44"/>
  <c r="D40" i="44"/>
  <c r="J39" i="44"/>
  <c r="G39" i="44"/>
  <c r="D39" i="44"/>
  <c r="J38" i="44"/>
  <c r="G38" i="44"/>
  <c r="D38" i="44"/>
  <c r="K38" i="44" s="1"/>
  <c r="J37" i="44"/>
  <c r="G37" i="44"/>
  <c r="D37" i="44"/>
  <c r="K37" i="44" s="1"/>
  <c r="J36" i="44"/>
  <c r="G36" i="44"/>
  <c r="D36" i="44"/>
  <c r="I35" i="44"/>
  <c r="H35" i="44"/>
  <c r="J35" i="44" s="1"/>
  <c r="G35" i="44"/>
  <c r="D35" i="44"/>
  <c r="K35" i="44" s="1"/>
  <c r="J34" i="44"/>
  <c r="G34" i="44"/>
  <c r="D34" i="44"/>
  <c r="J33" i="44"/>
  <c r="G33" i="44"/>
  <c r="D33" i="44"/>
  <c r="J32" i="44"/>
  <c r="G32" i="44"/>
  <c r="D32" i="44"/>
  <c r="J31" i="44"/>
  <c r="G31" i="44"/>
  <c r="D31" i="44"/>
  <c r="J30" i="44"/>
  <c r="G30" i="44"/>
  <c r="D30" i="44"/>
  <c r="K30" i="44" s="1"/>
  <c r="J29" i="44"/>
  <c r="G29" i="44"/>
  <c r="D29" i="44"/>
  <c r="J28" i="44"/>
  <c r="G28" i="44"/>
  <c r="D28" i="44"/>
  <c r="J27" i="44"/>
  <c r="G27" i="44"/>
  <c r="D27" i="44"/>
  <c r="K27" i="44" s="1"/>
  <c r="J26" i="44"/>
  <c r="G26" i="44"/>
  <c r="D26" i="44"/>
  <c r="K26" i="44" s="1"/>
  <c r="J25" i="44"/>
  <c r="G25" i="44"/>
  <c r="D25" i="44"/>
  <c r="J24" i="44"/>
  <c r="G24" i="44"/>
  <c r="D24" i="44"/>
  <c r="K24" i="44" s="1"/>
  <c r="J23" i="44"/>
  <c r="G23" i="44"/>
  <c r="D23" i="44"/>
  <c r="K23" i="44" s="1"/>
  <c r="J22" i="44"/>
  <c r="G22" i="44"/>
  <c r="D22" i="44"/>
  <c r="J21" i="44"/>
  <c r="G21" i="44"/>
  <c r="D21" i="44"/>
  <c r="J20" i="44"/>
  <c r="G20" i="44"/>
  <c r="D20" i="44"/>
  <c r="K20" i="44" s="1"/>
  <c r="J19" i="44"/>
  <c r="G19" i="44"/>
  <c r="D19" i="44"/>
  <c r="J18" i="44"/>
  <c r="G18" i="44"/>
  <c r="D18" i="44"/>
  <c r="K18" i="44" s="1"/>
  <c r="J17" i="44"/>
  <c r="G17" i="44"/>
  <c r="D17" i="44"/>
  <c r="J16" i="44"/>
  <c r="G16" i="44"/>
  <c r="D16" i="44"/>
  <c r="J15" i="44"/>
  <c r="G15" i="44"/>
  <c r="D15" i="44"/>
  <c r="K15" i="44" s="1"/>
  <c r="J14" i="44"/>
  <c r="G14" i="44"/>
  <c r="D14" i="44"/>
  <c r="K14" i="44" s="1"/>
  <c r="J13" i="44"/>
  <c r="G13" i="44"/>
  <c r="D13" i="44"/>
  <c r="J12" i="44"/>
  <c r="G12" i="44"/>
  <c r="D12" i="44"/>
  <c r="K12" i="44" s="1"/>
  <c r="J11" i="44"/>
  <c r="G11" i="44"/>
  <c r="D11" i="44"/>
  <c r="K11" i="44" s="1"/>
  <c r="J10" i="44"/>
  <c r="G10" i="44"/>
  <c r="D10" i="44"/>
  <c r="J9" i="44"/>
  <c r="G9" i="44"/>
  <c r="D9" i="44"/>
  <c r="J8" i="44"/>
  <c r="G8" i="44"/>
  <c r="D8" i="44"/>
  <c r="K8" i="44" s="1"/>
  <c r="J7" i="44"/>
  <c r="G7" i="44"/>
  <c r="D7" i="44"/>
  <c r="J6" i="44"/>
  <c r="G6" i="44"/>
  <c r="D6" i="44"/>
  <c r="K6" i="44" s="1"/>
  <c r="E31" i="43"/>
  <c r="E20" i="43"/>
  <c r="E16" i="43"/>
  <c r="E13" i="43"/>
  <c r="E9" i="43"/>
  <c r="K40" i="44" l="1"/>
  <c r="K44" i="44"/>
  <c r="K48" i="44"/>
  <c r="K52" i="44"/>
  <c r="K56" i="44"/>
  <c r="K60" i="44"/>
  <c r="K13" i="44"/>
  <c r="K22" i="44"/>
  <c r="K39" i="44"/>
  <c r="K43" i="44"/>
  <c r="K47" i="44"/>
  <c r="K51" i="44"/>
  <c r="K55" i="44"/>
  <c r="K59" i="44"/>
  <c r="K10" i="44"/>
  <c r="K34" i="44"/>
  <c r="K31" i="44"/>
  <c r="K32" i="44"/>
  <c r="K36" i="44"/>
  <c r="K25" i="44"/>
  <c r="K7" i="44"/>
  <c r="K16" i="44"/>
  <c r="K28" i="44"/>
  <c r="K19" i="44"/>
  <c r="K9" i="44"/>
  <c r="K17" i="44"/>
  <c r="K21" i="44"/>
  <c r="K29" i="44"/>
  <c r="K33" i="44"/>
  <c r="E18" i="43"/>
  <c r="D9" i="43"/>
  <c r="D20" i="43" l="1"/>
  <c r="C20" i="43"/>
  <c r="D16" i="43"/>
  <c r="D13" i="43"/>
  <c r="D18" i="43" l="1"/>
  <c r="D31" i="43"/>
  <c r="N7" i="43" l="1"/>
  <c r="N8" i="43"/>
  <c r="N11" i="43"/>
  <c r="N12" i="43"/>
  <c r="N14" i="43"/>
  <c r="N15" i="43"/>
  <c r="N17" i="43"/>
  <c r="N19" i="43"/>
  <c r="N22" i="43"/>
  <c r="C16" i="43"/>
  <c r="C13" i="43"/>
  <c r="C18" i="43" s="1"/>
  <c r="C9" i="43"/>
  <c r="N30" i="43" l="1"/>
  <c r="C31" i="43"/>
  <c r="B38" i="43" l="1"/>
  <c r="B31" i="43" l="1"/>
  <c r="B20" i="43" l="1"/>
  <c r="N20" i="43" s="1"/>
  <c r="B16" i="43"/>
  <c r="N16" i="43" s="1"/>
  <c r="B13" i="43"/>
  <c r="N13" i="43" s="1"/>
  <c r="B9" i="43"/>
  <c r="N9" i="43" s="1"/>
  <c r="B18" i="43" l="1"/>
  <c r="N18" i="43" s="1"/>
  <c r="N29" i="43"/>
  <c r="N28" i="43" l="1"/>
  <c r="N27" i="43" l="1"/>
  <c r="N31" i="43" s="1"/>
  <c r="A26" i="43" l="1"/>
</calcChain>
</file>

<file path=xl/sharedStrings.xml><?xml version="1.0" encoding="utf-8"?>
<sst xmlns="http://schemas.openxmlformats.org/spreadsheetml/2006/main" count="80" uniqueCount="56">
  <si>
    <t>ENGENHARIA DE TRÁFEGO E CAMPO</t>
  </si>
  <si>
    <t>MULTAS DE TRÂNSITO</t>
  </si>
  <si>
    <t>VALORES ARRECADADOS</t>
  </si>
  <si>
    <t>QUANTIDADE DE MULTAS ARRECADADAS</t>
  </si>
  <si>
    <t>DESPESAS REALIZADAS COM RECURSOS ARRECADADOS COM MULTAS DE TRÂNSITO</t>
  </si>
  <si>
    <t xml:space="preserve">TOTAL DOS GASTOS REALIZADOS </t>
  </si>
  <si>
    <t>MAIO</t>
  </si>
  <si>
    <t>JANEIRO</t>
  </si>
  <si>
    <t>FEVEREIRO</t>
  </si>
  <si>
    <t>MARÇO</t>
  </si>
  <si>
    <t>ABRIL</t>
  </si>
  <si>
    <t>JUNHO</t>
  </si>
  <si>
    <t>JULHO</t>
  </si>
  <si>
    <t>AGOSTO</t>
  </si>
  <si>
    <t>SETEMBRO</t>
  </si>
  <si>
    <t>OUTUBRO</t>
  </si>
  <si>
    <t>NOVEMBRO</t>
  </si>
  <si>
    <t>DEZEMBRO</t>
  </si>
  <si>
    <t>CONSOLIDADO</t>
  </si>
  <si>
    <t>TOTAL</t>
  </si>
  <si>
    <t>DEMONSTRATIVO DA RECEITA ARRECADADA COM A COBRANÇA DE MULTAS DE TRÂNSITO E SUA DESTINAÇÃO</t>
  </si>
  <si>
    <t xml:space="preserve">FUNSET </t>
  </si>
  <si>
    <t>RESTITUIÇÃO DE MULTAS DE TRÂNSITO</t>
  </si>
  <si>
    <t>VALOR LÍQUIDO DA RECEITA</t>
  </si>
  <si>
    <t>ESTORNO - NL</t>
  </si>
  <si>
    <t xml:space="preserve">DREM - VALOR TRANSFERIDO PARA O TESOURO MUNICIPAL CONFORME EC 93/16 </t>
  </si>
  <si>
    <t>SINALIZAÇÃO</t>
  </si>
  <si>
    <t>POLICIAMENTO E FISCALIZAÇÃO</t>
  </si>
  <si>
    <t>EDUCAÇÃO DE TRÂNSITO</t>
  </si>
  <si>
    <t>TIPIFICAÇÃO DOS GASTOS REALIZADOS NOS TERMOS DO ART. 320 DO CTB E RESOLUÇÃO CONTRAN Nº 875, DE 13 DE SETEMBRO DE 2021</t>
  </si>
  <si>
    <t>CONSOLIDADO DOS GASTOS REALIZADOS NOS TERMOS DO ART. 320 DO CTB E RESOLUÇÃO CONTRAN Nº 875, DE 13 DE SETEMBRO DE 2021</t>
  </si>
  <si>
    <t>ARRECADAÇÃO REFERENTE À DÍVIDA ATIVA</t>
  </si>
  <si>
    <t>FUNSET REFERENTE À DÍVIDA ATIVA</t>
  </si>
  <si>
    <t>DREM - VALOR TRANSFERIDO PARA O TESOURO MUNICIPAL CONFORME EC 93/16 - DÍVIDA ATIVA</t>
  </si>
  <si>
    <t>Tipo de Autuação</t>
  </si>
  <si>
    <t>Notificações de Infração de Trânsito - NIT</t>
  </si>
  <si>
    <t>Notificações de Aplicação de Penalidade - NAP</t>
  </si>
  <si>
    <t>Notificação de Advertência por Escrito - NAE</t>
  </si>
  <si>
    <t>Total</t>
  </si>
  <si>
    <t>Agentes da Autoridade de Trânsito</t>
  </si>
  <si>
    <t>Eletrônicas</t>
  </si>
  <si>
    <t>TOTAL DA ARRECADAÇÃO</t>
  </si>
  <si>
    <t>DEDUÇÕES</t>
  </si>
  <si>
    <t>RECEITA</t>
  </si>
  <si>
    <t>ARRECADAÇÃO BRUTA</t>
  </si>
  <si>
    <t>TOTAL DAS DEDUÇÕES</t>
  </si>
  <si>
    <t>SUBTOTAL FUNSET</t>
  </si>
  <si>
    <t>SUBTOTAL DREM</t>
  </si>
  <si>
    <t>LISTA DE ABREVIATURAS</t>
  </si>
  <si>
    <t xml:space="preserve">DREM - DESVINCULAÇÃO DE RECEITA MUNICIPAIS </t>
  </si>
  <si>
    <t>FMU - FUNDO MUNICIPAL DE MOBILIDADE URBANA</t>
  </si>
  <si>
    <t>FUNSET - FUNDO NACIONALL DE SEGURANÇA E EDUCAÇÃO DE TRÂNSITO</t>
  </si>
  <si>
    <t>NL - NOTA DE LANÇAMENTO</t>
  </si>
  <si>
    <t>EXERCÍCIO 2026</t>
  </si>
  <si>
    <t>Demonstrativo Emissão de Autuações de Trânsito</t>
  </si>
  <si>
    <t>Mês/Ano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</si>
</sst>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2" formatCode="_-&quot;R$&quot;\ * #,##0_-;\-&quot;R$&quot;\ * #,##0_-;_-&quot;R$&quot;\ * &quot;-&quot;_-;_-@_-"/>
    <numFmt numFmtId="41" formatCode="_-* #,##0_-;\-* #,##0_-;_-* &quot;-&quot;_-;_-@_-"/>
    <numFmt numFmtId="44" formatCode="_-&quot;R$&quot;\ * #,##0.00_-;\-&quot;R$&quot;\ * #,##0.00_-;_-&quot;R$&quot;\ * &quot;-&quot;??_-;_-@_-"/>
    <numFmt numFmtId="43" formatCode="_-* #,##0.00_-;\-* #,##0.00_-;_-* &quot;-&quot;??_-;_-@_-"/>
    <numFmt numFmtId="164" formatCode="_-* #,##0_-;\-* #,##0_-;_-* &quot;-&quot;??_-;_-@_-"/>
    <numFmt numFmtId="165" formatCode="_-&quot;R$&quot;\ * #,##0_-;\-&quot;R$&quot;\ * #,##0_-;_-&quot;R$&quot;\ * &quot;-&quot;??_-;_-@_-"/>
    <numFmt numFmtId="166" formatCode="&quot;R$&quot;\ #,##0"/>
    <numFmt numFmtId="171" formatCode="_-&quot;R$&quot;\ * #,##0.00_-;\-&quot;R$&quot;\ * #,##0.00_-;_-&quot;R$&quot;\ * &quot;-&quot;??_-;_-@_-"/>
    <numFmt numFmtId="172" formatCode="_-* #,##0.00_-;\-* #,##0.00_-;_-* &quot;-&quot;??_-;_-@_-"/>
  </numFmts>
  <fonts count="18">
    <font>
      <sz val="11"/>
      <color theme="1"/>
      <name val="Calibri"/>
      <family val="2"/>
      <scheme val="minor"/>
    </font>
    <font>
      <sz val="11"/>
      <color theme="1"/>
      <name val="Calibri"/>
      <family val="2"/>
      <scheme val="minor"/>
    </font>
    <font>
      <b/>
      <sz val="11"/>
      <color theme="1"/>
      <name val="Calibri"/>
      <family val="2"/>
      <scheme val="minor"/>
    </font>
    <font>
      <b/>
      <sz val="12"/>
      <color theme="1"/>
      <name val="Calibri"/>
      <family val="2"/>
      <scheme val="minor"/>
    </font>
    <font>
      <b/>
      <sz val="14"/>
      <color theme="1"/>
      <name val="Calibri"/>
      <family val="2"/>
      <scheme val="minor"/>
    </font>
    <font>
      <sz val="12"/>
      <color theme="1"/>
      <name val="Calibri"/>
      <family val="2"/>
      <scheme val="minor"/>
    </font>
    <font>
      <b/>
      <sz val="12"/>
      <color rgb="FFFF0000"/>
      <name val="Calibri"/>
      <family val="2"/>
      <scheme val="minor"/>
    </font>
    <font>
      <b/>
      <u/>
      <sz val="16"/>
      <color theme="1"/>
      <name val="Calibri"/>
      <family val="2"/>
      <scheme val="minor"/>
    </font>
    <font>
      <sz val="12"/>
      <color rgb="FFFF0000"/>
      <name val="Calibri"/>
      <family val="2"/>
      <scheme val="minor"/>
    </font>
    <font>
      <b/>
      <sz val="12"/>
      <name val="Calibri"/>
      <family val="2"/>
      <scheme val="minor"/>
    </font>
    <font>
      <sz val="12"/>
      <color rgb="FF000000"/>
      <name val="Calibri"/>
      <family val="2"/>
      <scheme val="minor"/>
    </font>
    <font>
      <sz val="12"/>
      <name val="Calibri"/>
      <family val="2"/>
      <scheme val="minor"/>
    </font>
    <font>
      <sz val="11"/>
      <color theme="1"/>
      <name val="Calibri"/>
      <charset val="134"/>
      <scheme val="minor"/>
    </font>
    <font>
      <b/>
      <sz val="14"/>
      <color theme="0"/>
      <name val="Calibri"/>
      <charset val="134"/>
    </font>
    <font>
      <sz val="11"/>
      <name val="Calibri"/>
      <charset val="134"/>
    </font>
    <font>
      <b/>
      <sz val="11"/>
      <color theme="1"/>
      <name val="Calibri"/>
      <charset val="134"/>
    </font>
    <font>
      <sz val="11"/>
      <color theme="1"/>
      <name val="Calibri"/>
      <charset val="134"/>
    </font>
    <font>
      <sz val="11"/>
      <color rgb="FF000000"/>
      <name val="Calibri"/>
      <charset val="134"/>
    </font>
  </fonts>
  <fills count="10">
    <fill>
      <patternFill patternType="none"/>
    </fill>
    <fill>
      <patternFill patternType="gray125"/>
    </fill>
    <fill>
      <patternFill patternType="solid">
        <fgColor rgb="FFFFFF00"/>
        <bgColor indexed="64"/>
      </patternFill>
    </fill>
    <fill>
      <patternFill patternType="solid">
        <fgColor theme="4" tint="0.59999389629810485"/>
        <bgColor indexed="64"/>
      </patternFill>
    </fill>
    <fill>
      <patternFill patternType="solid">
        <fgColor theme="6" tint="0.59999389629810485"/>
        <bgColor indexed="64"/>
      </patternFill>
    </fill>
    <fill>
      <patternFill patternType="solid">
        <fgColor theme="9" tint="0.39997558519241921"/>
        <bgColor indexed="64"/>
      </patternFill>
    </fill>
    <fill>
      <patternFill patternType="solid">
        <fgColor theme="0"/>
        <bgColor indexed="64"/>
      </patternFill>
    </fill>
    <fill>
      <patternFill patternType="solid">
        <fgColor rgb="FF333F4F"/>
        <bgColor rgb="FF333F4F"/>
      </patternFill>
    </fill>
    <fill>
      <patternFill patternType="solid">
        <fgColor rgb="FFD9E2F3"/>
        <bgColor rgb="FFD9E2F3"/>
      </patternFill>
    </fill>
    <fill>
      <patternFill patternType="solid">
        <fgColor rgb="FFB4C6E7"/>
        <bgColor rgb="FFB4C6E7"/>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double">
        <color rgb="FF000000"/>
      </left>
      <right style="thin">
        <color rgb="FF000000"/>
      </right>
      <top style="thin">
        <color rgb="FF000000"/>
      </top>
      <bottom style="thin">
        <color rgb="FF000000"/>
      </bottom>
      <diagonal/>
    </border>
  </borders>
  <cellStyleXfs count="6">
    <xf numFmtId="0" fontId="0" fillId="0" borderId="0"/>
    <xf numFmtId="43" fontId="1" fillId="0" borderId="0" applyFont="0" applyFill="0" applyBorder="0" applyAlignment="0" applyProtection="0"/>
    <xf numFmtId="44" fontId="1" fillId="0" borderId="0" applyFont="0" applyFill="0" applyBorder="0" applyAlignment="0" applyProtection="0"/>
    <xf numFmtId="0" fontId="12" fillId="0" borderId="0"/>
    <xf numFmtId="172" fontId="12" fillId="0" borderId="0" applyFont="0" applyFill="0" applyBorder="0" applyAlignment="0" applyProtection="0"/>
    <xf numFmtId="171" fontId="12" fillId="0" borderId="0" applyFont="0" applyFill="0" applyBorder="0" applyAlignment="0" applyProtection="0"/>
  </cellStyleXfs>
  <cellXfs count="93">
    <xf numFmtId="0" fontId="0" fillId="0" borderId="0" xfId="0"/>
    <xf numFmtId="0" fontId="3" fillId="0" borderId="1" xfId="0" applyFont="1" applyBorder="1" applyAlignment="1">
      <alignment horizontal="center"/>
    </xf>
    <xf numFmtId="44" fontId="0" fillId="0" borderId="0" xfId="0" applyNumberFormat="1"/>
    <xf numFmtId="43" fontId="0" fillId="0" borderId="0" xfId="1" applyFont="1"/>
    <xf numFmtId="165" fontId="0" fillId="0" borderId="0" xfId="0" applyNumberFormat="1"/>
    <xf numFmtId="0" fontId="5" fillId="0" borderId="0" xfId="0" applyFont="1"/>
    <xf numFmtId="165" fontId="5" fillId="0" borderId="1" xfId="2" applyNumberFormat="1" applyFont="1" applyBorder="1" applyAlignment="1">
      <alignment vertical="center"/>
    </xf>
    <xf numFmtId="165" fontId="5" fillId="0" borderId="1" xfId="2" applyNumberFormat="1" applyFont="1" applyFill="1" applyBorder="1" applyAlignment="1">
      <alignment horizontal="center" vertical="center"/>
    </xf>
    <xf numFmtId="44" fontId="5" fillId="0" borderId="1" xfId="2" applyFont="1" applyBorder="1"/>
    <xf numFmtId="165" fontId="5" fillId="0" borderId="1" xfId="2" applyNumberFormat="1" applyFont="1" applyBorder="1"/>
    <xf numFmtId="165" fontId="3" fillId="0" borderId="1" xfId="2" applyNumberFormat="1" applyFont="1" applyBorder="1" applyAlignment="1">
      <alignment vertical="center"/>
    </xf>
    <xf numFmtId="165" fontId="3" fillId="0" borderId="1" xfId="2" applyNumberFormat="1" applyFont="1" applyFill="1" applyBorder="1" applyAlignment="1">
      <alignment horizontal="center" vertical="center"/>
    </xf>
    <xf numFmtId="165" fontId="5" fillId="0" borderId="1" xfId="2" applyNumberFormat="1" applyFont="1" applyFill="1" applyBorder="1" applyAlignment="1">
      <alignment vertical="center"/>
    </xf>
    <xf numFmtId="165" fontId="5" fillId="0" borderId="0" xfId="0" applyNumberFormat="1" applyFont="1"/>
    <xf numFmtId="44" fontId="5" fillId="0" borderId="1" xfId="2" applyFont="1" applyFill="1" applyBorder="1"/>
    <xf numFmtId="165" fontId="6" fillId="0" borderId="1" xfId="2" applyNumberFormat="1" applyFont="1" applyFill="1" applyBorder="1" applyAlignment="1">
      <alignment horizontal="center" vertical="center"/>
    </xf>
    <xf numFmtId="165" fontId="8" fillId="0" borderId="1" xfId="2" applyNumberFormat="1" applyFont="1" applyBorder="1" applyAlignment="1">
      <alignment vertical="center"/>
    </xf>
    <xf numFmtId="165" fontId="8" fillId="0" borderId="1" xfId="2" applyNumberFormat="1" applyFont="1" applyFill="1" applyBorder="1" applyAlignment="1">
      <alignment horizontal="center" vertical="center"/>
    </xf>
    <xf numFmtId="165" fontId="8" fillId="0" borderId="1" xfId="2" applyNumberFormat="1" applyFont="1" applyFill="1" applyBorder="1" applyAlignment="1">
      <alignment vertical="center"/>
    </xf>
    <xf numFmtId="0" fontId="3" fillId="3" borderId="1" xfId="0" applyFont="1" applyFill="1" applyBorder="1" applyAlignment="1">
      <alignment vertical="center"/>
    </xf>
    <xf numFmtId="165" fontId="3" fillId="3" borderId="1" xfId="2" applyNumberFormat="1" applyFont="1" applyFill="1" applyBorder="1" applyAlignment="1">
      <alignment vertical="center"/>
    </xf>
    <xf numFmtId="0" fontId="3" fillId="4" borderId="1" xfId="0" applyFont="1" applyFill="1" applyBorder="1" applyAlignment="1">
      <alignment horizontal="center"/>
    </xf>
    <xf numFmtId="165" fontId="3" fillId="4" borderId="1" xfId="2" applyNumberFormat="1" applyFont="1" applyFill="1" applyBorder="1" applyAlignment="1">
      <alignment vertical="center"/>
    </xf>
    <xf numFmtId="165" fontId="3" fillId="4" borderId="1" xfId="2" applyNumberFormat="1" applyFont="1" applyFill="1" applyBorder="1" applyAlignment="1">
      <alignment horizontal="center" vertical="center"/>
    </xf>
    <xf numFmtId="44" fontId="3" fillId="4" borderId="1" xfId="2" applyFont="1" applyFill="1" applyBorder="1" applyAlignment="1">
      <alignment horizontal="center" vertical="center"/>
    </xf>
    <xf numFmtId="0" fontId="3" fillId="5" borderId="1" xfId="0" applyFont="1" applyFill="1" applyBorder="1" applyAlignment="1">
      <alignment horizontal="left" vertical="center"/>
    </xf>
    <xf numFmtId="164" fontId="3" fillId="5" borderId="1" xfId="1" applyNumberFormat="1" applyFont="1" applyFill="1" applyBorder="1" applyAlignment="1">
      <alignment horizontal="center" vertical="center"/>
    </xf>
    <xf numFmtId="0" fontId="3" fillId="3" borderId="1" xfId="0" applyFont="1" applyFill="1" applyBorder="1"/>
    <xf numFmtId="165" fontId="9" fillId="3" borderId="1" xfId="2" applyNumberFormat="1" applyFont="1" applyFill="1" applyBorder="1" applyAlignment="1">
      <alignment horizontal="center"/>
    </xf>
    <xf numFmtId="164" fontId="3" fillId="5" borderId="2" xfId="1" applyNumberFormat="1" applyFont="1" applyFill="1" applyBorder="1" applyAlignment="1">
      <alignment vertical="center"/>
    </xf>
    <xf numFmtId="164" fontId="9" fillId="5" borderId="2" xfId="1" applyNumberFormat="1" applyFont="1" applyFill="1" applyBorder="1" applyAlignment="1">
      <alignment vertical="center"/>
    </xf>
    <xf numFmtId="164" fontId="3" fillId="5" borderId="1" xfId="1" applyNumberFormat="1" applyFont="1" applyFill="1" applyBorder="1" applyAlignment="1">
      <alignment vertical="center"/>
    </xf>
    <xf numFmtId="164" fontId="9" fillId="5" borderId="1" xfId="1" applyNumberFormat="1" applyFont="1" applyFill="1" applyBorder="1" applyAlignment="1">
      <alignment vertical="center"/>
    </xf>
    <xf numFmtId="0" fontId="2" fillId="0" borderId="0" xfId="0" applyFont="1"/>
    <xf numFmtId="0" fontId="5" fillId="0" borderId="1" xfId="0" applyFont="1" applyBorder="1" applyAlignment="1">
      <alignment horizontal="left" vertical="center" indent="1"/>
    </xf>
    <xf numFmtId="166" fontId="5" fillId="0" borderId="1" xfId="0" applyNumberFormat="1" applyFont="1" applyBorder="1" applyAlignment="1">
      <alignment horizontal="left" wrapText="1" indent="1"/>
    </xf>
    <xf numFmtId="0" fontId="5" fillId="0" borderId="1" xfId="0" applyFont="1" applyBorder="1" applyAlignment="1">
      <alignment horizontal="left" indent="1"/>
    </xf>
    <xf numFmtId="165" fontId="6" fillId="3" borderId="1" xfId="2" applyNumberFormat="1" applyFont="1" applyFill="1" applyBorder="1" applyAlignment="1">
      <alignment vertical="center"/>
    </xf>
    <xf numFmtId="166" fontId="3" fillId="3" borderId="1" xfId="0" applyNumberFormat="1" applyFont="1" applyFill="1" applyBorder="1"/>
    <xf numFmtId="166" fontId="5" fillId="0" borderId="1" xfId="0" applyNumberFormat="1" applyFont="1" applyBorder="1" applyAlignment="1">
      <alignment horizontal="left" indent="1"/>
    </xf>
    <xf numFmtId="165" fontId="2" fillId="0" borderId="0" xfId="0" applyNumberFormat="1" applyFont="1" applyAlignment="1">
      <alignment vertical="center" wrapText="1"/>
    </xf>
    <xf numFmtId="165" fontId="5" fillId="0" borderId="0" xfId="2" applyNumberFormat="1" applyFont="1" applyFill="1" applyBorder="1" applyAlignment="1"/>
    <xf numFmtId="165" fontId="3" fillId="0" borderId="0" xfId="0" applyNumberFormat="1" applyFont="1"/>
    <xf numFmtId="166" fontId="3" fillId="0" borderId="8" xfId="0" applyNumberFormat="1" applyFont="1" applyBorder="1" applyAlignment="1">
      <alignment horizontal="left" indent="1"/>
    </xf>
    <xf numFmtId="165" fontId="3" fillId="3" borderId="9" xfId="0" applyNumberFormat="1" applyFont="1" applyFill="1" applyBorder="1" applyAlignment="1">
      <alignment horizontal="left"/>
    </xf>
    <xf numFmtId="165" fontId="3" fillId="3" borderId="10" xfId="0" applyNumberFormat="1" applyFont="1" applyFill="1" applyBorder="1"/>
    <xf numFmtId="166" fontId="3" fillId="3" borderId="1" xfId="0" applyNumberFormat="1" applyFont="1" applyFill="1" applyBorder="1" applyAlignment="1">
      <alignment horizontal="left" wrapText="1"/>
    </xf>
    <xf numFmtId="0" fontId="3" fillId="3" borderId="1" xfId="0" applyFont="1" applyFill="1" applyBorder="1" applyAlignment="1">
      <alignment horizontal="left" vertical="center"/>
    </xf>
    <xf numFmtId="0" fontId="3" fillId="4" borderId="1" xfId="0" applyFont="1" applyFill="1" applyBorder="1" applyAlignment="1">
      <alignment horizontal="center" vertical="center"/>
    </xf>
    <xf numFmtId="165" fontId="5" fillId="0" borderId="1" xfId="2" applyNumberFormat="1" applyFont="1" applyBorder="1" applyAlignment="1">
      <alignment horizontal="center" vertical="center"/>
    </xf>
    <xf numFmtId="165" fontId="8" fillId="6" borderId="1" xfId="2" applyNumberFormat="1" applyFont="1" applyFill="1" applyBorder="1" applyAlignment="1">
      <alignment vertical="center"/>
    </xf>
    <xf numFmtId="42" fontId="5" fillId="0" borderId="1" xfId="2" applyNumberFormat="1" applyFont="1" applyBorder="1"/>
    <xf numFmtId="42" fontId="10" fillId="0" borderId="0" xfId="0" applyNumberFormat="1" applyFont="1"/>
    <xf numFmtId="42" fontId="5" fillId="0" borderId="1" xfId="2" applyNumberFormat="1" applyFont="1" applyBorder="1" applyAlignment="1">
      <alignment vertical="center"/>
    </xf>
    <xf numFmtId="44" fontId="5" fillId="0" borderId="1" xfId="2" applyFont="1" applyBorder="1" applyAlignment="1">
      <alignment vertical="center"/>
    </xf>
    <xf numFmtId="44" fontId="5" fillId="0" borderId="1" xfId="1" applyNumberFormat="1" applyFont="1" applyBorder="1"/>
    <xf numFmtId="41" fontId="8" fillId="0" borderId="1" xfId="2" applyNumberFormat="1" applyFont="1" applyBorder="1" applyAlignment="1">
      <alignment horizontal="center" vertical="center"/>
    </xf>
    <xf numFmtId="42" fontId="9" fillId="3" borderId="1" xfId="2" applyNumberFormat="1" applyFont="1" applyFill="1" applyBorder="1"/>
    <xf numFmtId="42" fontId="5" fillId="0" borderId="1" xfId="2" applyNumberFormat="1" applyFont="1" applyBorder="1" applyAlignment="1"/>
    <xf numFmtId="42" fontId="11" fillId="0" borderId="1" xfId="2" applyNumberFormat="1" applyFont="1" applyBorder="1" applyAlignment="1"/>
    <xf numFmtId="42" fontId="3" fillId="3" borderId="1" xfId="2" applyNumberFormat="1" applyFont="1" applyFill="1" applyBorder="1" applyAlignment="1">
      <alignment vertical="center"/>
    </xf>
    <xf numFmtId="0" fontId="4" fillId="2" borderId="1" xfId="0" applyFont="1" applyFill="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165" fontId="2" fillId="2" borderId="6" xfId="0" applyNumberFormat="1" applyFont="1" applyFill="1" applyBorder="1" applyAlignment="1">
      <alignment horizontal="center" vertical="center" wrapText="1"/>
    </xf>
    <xf numFmtId="165" fontId="2" fillId="2" borderId="7" xfId="0" applyNumberFormat="1" applyFont="1" applyFill="1" applyBorder="1" applyAlignment="1">
      <alignment horizontal="center" vertical="center" wrapText="1"/>
    </xf>
    <xf numFmtId="0" fontId="2" fillId="0" borderId="5" xfId="0" applyFont="1" applyBorder="1" applyAlignment="1">
      <alignment horizontal="left" vertical="center" wrapText="1"/>
    </xf>
    <xf numFmtId="0" fontId="2" fillId="0" borderId="0" xfId="0" applyFont="1" applyAlignment="1">
      <alignment horizontal="left" vertical="center" wrapText="1"/>
    </xf>
    <xf numFmtId="0" fontId="5" fillId="0" borderId="0" xfId="0" applyFont="1" applyAlignment="1">
      <alignment horizontal="center"/>
    </xf>
    <xf numFmtId="0" fontId="7" fillId="0" borderId="0" xfId="0" applyFont="1" applyAlignment="1">
      <alignment horizontal="center" vertical="center" wrapText="1"/>
    </xf>
    <xf numFmtId="0" fontId="4" fillId="0" borderId="0" xfId="0" applyFont="1" applyAlignment="1">
      <alignment horizontal="center"/>
    </xf>
    <xf numFmtId="0" fontId="3" fillId="0" borderId="0" xfId="0" applyFont="1" applyAlignment="1">
      <alignment horizontal="center"/>
    </xf>
    <xf numFmtId="0" fontId="3" fillId="0" borderId="2" xfId="0" applyFont="1" applyBorder="1" applyAlignment="1">
      <alignment horizontal="center"/>
    </xf>
    <xf numFmtId="0" fontId="3" fillId="0" borderId="3" xfId="0" applyFont="1" applyBorder="1" applyAlignment="1">
      <alignment horizontal="center"/>
    </xf>
    <xf numFmtId="0" fontId="3" fillId="0" borderId="4" xfId="0" applyFont="1" applyBorder="1" applyAlignment="1">
      <alignment horizontal="center"/>
    </xf>
    <xf numFmtId="0" fontId="13" fillId="7" borderId="11" xfId="0" applyFont="1" applyFill="1" applyBorder="1" applyAlignment="1">
      <alignment horizontal="center"/>
    </xf>
    <xf numFmtId="0" fontId="14" fillId="0" borderId="12" xfId="0" applyFont="1" applyBorder="1"/>
    <xf numFmtId="0" fontId="15" fillId="8" borderId="13" xfId="0" applyFont="1" applyFill="1" applyBorder="1" applyAlignment="1">
      <alignment horizontal="center"/>
    </xf>
    <xf numFmtId="0" fontId="14" fillId="0" borderId="14" xfId="0" applyFont="1" applyBorder="1"/>
    <xf numFmtId="0" fontId="14" fillId="0" borderId="15" xfId="0" applyFont="1" applyBorder="1"/>
    <xf numFmtId="0" fontId="15" fillId="8" borderId="16" xfId="0" applyFont="1" applyFill="1" applyBorder="1" applyAlignment="1">
      <alignment horizontal="center"/>
    </xf>
    <xf numFmtId="0" fontId="15" fillId="9" borderId="16" xfId="0" applyFont="1" applyFill="1" applyBorder="1" applyAlignment="1">
      <alignment horizontal="center"/>
    </xf>
    <xf numFmtId="17" fontId="15" fillId="8" borderId="16" xfId="0" applyNumberFormat="1" applyFont="1" applyFill="1" applyBorder="1" applyAlignment="1">
      <alignment horizontal="center"/>
    </xf>
    <xf numFmtId="3" fontId="16" fillId="0" borderId="16" xfId="0" applyNumberFormat="1" applyFont="1" applyBorder="1" applyAlignment="1">
      <alignment horizontal="right"/>
    </xf>
    <xf numFmtId="3" fontId="16" fillId="9" borderId="16" xfId="0" applyNumberFormat="1" applyFont="1" applyFill="1" applyBorder="1" applyAlignment="1">
      <alignment horizontal="right"/>
    </xf>
    <xf numFmtId="3" fontId="16" fillId="8" borderId="16" xfId="0" applyNumberFormat="1" applyFont="1" applyFill="1" applyBorder="1" applyAlignment="1">
      <alignment horizontal="right"/>
    </xf>
    <xf numFmtId="3" fontId="16" fillId="0" borderId="17" xfId="0" applyNumberFormat="1" applyFont="1" applyBorder="1" applyAlignment="1">
      <alignment horizontal="right" vertical="center"/>
    </xf>
    <xf numFmtId="3" fontId="16" fillId="0" borderId="16" xfId="0" applyNumberFormat="1" applyFont="1" applyBorder="1" applyAlignment="1">
      <alignment horizontal="right" vertical="center"/>
    </xf>
    <xf numFmtId="3" fontId="16" fillId="9" borderId="16" xfId="0" applyNumberFormat="1" applyFont="1" applyFill="1" applyBorder="1"/>
    <xf numFmtId="3" fontId="16" fillId="8" borderId="16" xfId="0" applyNumberFormat="1" applyFont="1" applyFill="1" applyBorder="1"/>
    <xf numFmtId="3" fontId="17" fillId="0" borderId="17" xfId="0" applyNumberFormat="1" applyFont="1" applyBorder="1" applyAlignment="1">
      <alignment horizontal="right"/>
    </xf>
    <xf numFmtId="3" fontId="17" fillId="0" borderId="16" xfId="0" applyNumberFormat="1" applyFont="1" applyBorder="1" applyAlignment="1">
      <alignment horizontal="right"/>
    </xf>
    <xf numFmtId="3" fontId="16" fillId="0" borderId="16" xfId="0" applyNumberFormat="1" applyFont="1" applyBorder="1"/>
  </cellXfs>
  <cellStyles count="6">
    <cellStyle name="Moeda" xfId="2" builtinId="4"/>
    <cellStyle name="Moeda 2" xfId="5" xr:uid="{3D1B5B5F-896F-47CD-8FCC-523A1DA7341B}"/>
    <cellStyle name="Normal" xfId="0" builtinId="0"/>
    <cellStyle name="Normal 2" xfId="3" xr:uid="{8C8459F9-9664-46BE-A4E6-F0281AF93730}"/>
    <cellStyle name="Vírgula" xfId="1" builtinId="3"/>
    <cellStyle name="Vírgula 2" xfId="4" xr:uid="{E85DA7D6-0E91-45D6-B17C-3E88C50A47C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pt-BR" sz="1400" b="1" i="0" baseline="0">
                <a:effectLst/>
              </a:rPr>
              <a:t>CONSOLIDAÇÃO DE GASTOS REALIZADOS NOS TERMOS DO ART. 320 DO CTB</a:t>
            </a:r>
            <a:endParaRPr lang="pt-BR" sz="1400" b="1">
              <a:effectLst/>
            </a:endParaRPr>
          </a:p>
        </c:rich>
      </c:tx>
      <c:layout>
        <c:manualLayout>
          <c:xMode val="edge"/>
          <c:yMode val="edge"/>
          <c:x val="0.3010584219314747"/>
          <c:y val="2.6616009537533361E-2"/>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pt-BR"/>
        </a:p>
      </c:txPr>
    </c:title>
    <c:autoTitleDeleted val="0"/>
    <c:plotArea>
      <c:layout>
        <c:manualLayout>
          <c:layoutTarget val="inner"/>
          <c:xMode val="edge"/>
          <c:yMode val="edge"/>
          <c:x val="6.5074718353025723E-2"/>
          <c:y val="0.20521798260288288"/>
          <c:w val="0.41141269797396279"/>
          <c:h val="0.6861939323308347"/>
        </c:manualLayout>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EC87-460E-9FFC-295D196118F0}"/>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EC87-460E-9FFC-295D196118F0}"/>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EC87-460E-9FFC-295D196118F0}"/>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EC87-460E-9FFC-295D196118F0}"/>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EC87-460E-9FFC-295D196118F0}"/>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EC87-460E-9FFC-295D196118F0}"/>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EC87-460E-9FFC-295D196118F0}"/>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EC87-460E-9FFC-295D196118F0}"/>
              </c:ext>
            </c:extLst>
          </c:dPt>
          <c:dLbls>
            <c:dLbl>
              <c:idx val="1"/>
              <c:layout>
                <c:manualLayout>
                  <c:x val="4.0136751120327052E-2"/>
                  <c:y val="8.2263581075840506E-3"/>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EC87-460E-9FFC-295D196118F0}"/>
                </c:ext>
              </c:extLst>
            </c:dLbl>
            <c:numFmt formatCode="0.00%" sourceLinked="0"/>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Destinação!$A$34:$A$37</c:f>
              <c:strCache>
                <c:ptCount val="4"/>
                <c:pt idx="0">
                  <c:v>SINALIZAÇÃO</c:v>
                </c:pt>
                <c:pt idx="1">
                  <c:v>ENGENHARIA DE TRÁFEGO E CAMPO</c:v>
                </c:pt>
                <c:pt idx="2">
                  <c:v>POLICIAMENTO E FISCALIZAÇÃO</c:v>
                </c:pt>
                <c:pt idx="3">
                  <c:v>EDUCAÇÃO DE TRÂNSITO</c:v>
                </c:pt>
              </c:strCache>
            </c:strRef>
          </c:cat>
          <c:val>
            <c:numRef>
              <c:f>Destinação!$B$34:$B$37</c:f>
              <c:numCache>
                <c:formatCode>_-"R$"\ * #,##0_-;\-"R$"\ * #,##0_-;_-"R$"\ * "-"??_-;_-@_-</c:formatCode>
                <c:ptCount val="4"/>
                <c:pt idx="0">
                  <c:v>12258324.23</c:v>
                </c:pt>
                <c:pt idx="1">
                  <c:v>31738951.090000004</c:v>
                </c:pt>
                <c:pt idx="2">
                  <c:v>8147179.4100000001</c:v>
                </c:pt>
                <c:pt idx="3">
                  <c:v>177169.82</c:v>
                </c:pt>
              </c:numCache>
            </c:numRef>
          </c:val>
          <c:extLst>
            <c:ext xmlns:c16="http://schemas.microsoft.com/office/drawing/2014/chart" uri="{C3380CC4-5D6E-409C-BE32-E72D297353CC}">
              <c16:uniqueId val="{00000010-EC87-460E-9FFC-295D196118F0}"/>
            </c:ext>
          </c:extLst>
        </c:ser>
        <c:dLbls>
          <c:showLegendKey val="0"/>
          <c:showVal val="0"/>
          <c:showCatName val="0"/>
          <c:showSerName val="0"/>
          <c:showPercent val="1"/>
          <c:showBubbleSize val="0"/>
          <c:showLeaderLines val="1"/>
        </c:dLbls>
        <c:firstSliceAng val="0"/>
      </c:pieChart>
      <c:spPr>
        <a:noFill/>
        <a:ln>
          <a:noFill/>
        </a:ln>
        <a:effectLst/>
      </c:spPr>
    </c:plotArea>
    <c:legend>
      <c:legendPos val="b"/>
      <c:layout>
        <c:manualLayout>
          <c:xMode val="edge"/>
          <c:yMode val="edge"/>
          <c:x val="0.55118138081402446"/>
          <c:y val="0.22131579045494129"/>
          <c:w val="0.43045526898119307"/>
          <c:h val="0.7026334317391455"/>
        </c:manualLayout>
      </c:layout>
      <c:overlay val="0"/>
      <c:spPr>
        <a:noFill/>
        <a:ln>
          <a:noFill/>
        </a:ln>
        <a:effectLst/>
      </c:spPr>
      <c:txPr>
        <a:bodyPr rot="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pt-BR"/>
        </a:p>
      </c:txPr>
    </c:legend>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pt-BR"/>
    </a:p>
  </c:txPr>
  <c:printSettings>
    <c:headerFooter/>
    <c:pageMargins b="0.78740157499999996" l="0.511811024" r="0.511811024" t="0.78740157499999996" header="0.31496062000000036" footer="0.31496062000000036"/>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pt-BR"/>
              <a:t>ARRECADAÇÃO</a:t>
            </a:r>
            <a:r>
              <a:rPr lang="pt-BR" baseline="0"/>
              <a:t> BRUTA X ARRECADAÇÃO LÍQUIDA</a:t>
            </a:r>
            <a:endParaRPr lang="pt-B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pt-BR"/>
        </a:p>
      </c:txPr>
    </c:title>
    <c:autoTitleDeleted val="0"/>
    <c:plotArea>
      <c:layout>
        <c:manualLayout>
          <c:layoutTarget val="inner"/>
          <c:xMode val="edge"/>
          <c:yMode val="edge"/>
          <c:x val="0.22894247594050743"/>
          <c:y val="0.30076443569553807"/>
          <c:w val="0.77105752405949257"/>
          <c:h val="0.61498432487605714"/>
        </c:manualLayout>
      </c:layout>
      <c:lineChart>
        <c:grouping val="standard"/>
        <c:varyColors val="0"/>
        <c:ser>
          <c:idx val="0"/>
          <c:order val="0"/>
          <c:tx>
            <c:strRef>
              <c:f>Destinação!$A$9</c:f>
              <c:strCache>
                <c:ptCount val="1"/>
                <c:pt idx="0">
                  <c:v>TOTAL DA ARRECADAÇÃO</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f>Destinação!$B$5:$M$5</c:f>
              <c:strCache>
                <c:ptCount val="12"/>
                <c:pt idx="0">
                  <c:v>JANEIRO</c:v>
                </c:pt>
                <c:pt idx="1">
                  <c:v>FEVEREIRO</c:v>
                </c:pt>
                <c:pt idx="2">
                  <c:v>MARÇO</c:v>
                </c:pt>
                <c:pt idx="3">
                  <c:v>ABRIL</c:v>
                </c:pt>
                <c:pt idx="4">
                  <c:v>MAIO</c:v>
                </c:pt>
                <c:pt idx="5">
                  <c:v>JUNHO</c:v>
                </c:pt>
                <c:pt idx="6">
                  <c:v>JULHO</c:v>
                </c:pt>
                <c:pt idx="7">
                  <c:v>AGOSTO</c:v>
                </c:pt>
                <c:pt idx="8">
                  <c:v>SETEMBRO</c:v>
                </c:pt>
                <c:pt idx="9">
                  <c:v>OUTUBRO</c:v>
                </c:pt>
                <c:pt idx="10">
                  <c:v>NOVEMBRO</c:v>
                </c:pt>
                <c:pt idx="11">
                  <c:v>DEZEMBRO</c:v>
                </c:pt>
              </c:strCache>
            </c:strRef>
          </c:cat>
          <c:val>
            <c:numRef>
              <c:f>Destinação!$B$9:$M$9</c:f>
              <c:numCache>
                <c:formatCode>_-"R$"\ * #,##0_-;\-"R$"\ * #,##0_-;_-"R$"\ * "-"??_-;_-@_-</c:formatCode>
                <c:ptCount val="12"/>
                <c:pt idx="0">
                  <c:v>12506418.050000001</c:v>
                </c:pt>
                <c:pt idx="1">
                  <c:v>11631781.870000001</c:v>
                </c:pt>
                <c:pt idx="2">
                  <c:v>11139933.640000001</c:v>
                </c:pt>
                <c:pt idx="3">
                  <c:v>11245084.18</c:v>
                </c:pt>
              </c:numCache>
            </c:numRef>
          </c:val>
          <c:smooth val="0"/>
          <c:extLst>
            <c:ext xmlns:c16="http://schemas.microsoft.com/office/drawing/2014/chart" uri="{C3380CC4-5D6E-409C-BE32-E72D297353CC}">
              <c16:uniqueId val="{00000000-EA56-4F04-878C-20B238523451}"/>
            </c:ext>
          </c:extLst>
        </c:ser>
        <c:ser>
          <c:idx val="1"/>
          <c:order val="1"/>
          <c:tx>
            <c:strRef>
              <c:f>Destinação!$A$20</c:f>
              <c:strCache>
                <c:ptCount val="1"/>
                <c:pt idx="0">
                  <c:v>VALOR LÍQUIDO DA RECEITA</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strRef>
              <c:f>Destinação!$B$5:$M$5</c:f>
              <c:strCache>
                <c:ptCount val="12"/>
                <c:pt idx="0">
                  <c:v>JANEIRO</c:v>
                </c:pt>
                <c:pt idx="1">
                  <c:v>FEVEREIRO</c:v>
                </c:pt>
                <c:pt idx="2">
                  <c:v>MARÇO</c:v>
                </c:pt>
                <c:pt idx="3">
                  <c:v>ABRIL</c:v>
                </c:pt>
                <c:pt idx="4">
                  <c:v>MAIO</c:v>
                </c:pt>
                <c:pt idx="5">
                  <c:v>JUNHO</c:v>
                </c:pt>
                <c:pt idx="6">
                  <c:v>JULHO</c:v>
                </c:pt>
                <c:pt idx="7">
                  <c:v>AGOSTO</c:v>
                </c:pt>
                <c:pt idx="8">
                  <c:v>SETEMBRO</c:v>
                </c:pt>
                <c:pt idx="9">
                  <c:v>OUTUBRO</c:v>
                </c:pt>
                <c:pt idx="10">
                  <c:v>NOVEMBRO</c:v>
                </c:pt>
                <c:pt idx="11">
                  <c:v>DEZEMBRO</c:v>
                </c:pt>
              </c:strCache>
            </c:strRef>
          </c:cat>
          <c:val>
            <c:numRef>
              <c:f>Destinação!$B$20:$M$20</c:f>
              <c:numCache>
                <c:formatCode>_-"R$"\ * #,##0_-;\-"R$"\ * #,##0_-;_-"R$"\ * "-"??_-;_-@_-</c:formatCode>
                <c:ptCount val="12"/>
                <c:pt idx="0">
                  <c:v>6471422.0200000005</c:v>
                </c:pt>
                <c:pt idx="1">
                  <c:v>6005866.5100000026</c:v>
                </c:pt>
                <c:pt idx="2">
                  <c:v>5844996.7200000016</c:v>
                </c:pt>
                <c:pt idx="3">
                  <c:v>5889166.6099999994</c:v>
                </c:pt>
              </c:numCache>
            </c:numRef>
          </c:val>
          <c:smooth val="0"/>
          <c:extLst>
            <c:ext xmlns:c16="http://schemas.microsoft.com/office/drawing/2014/chart" uri="{C3380CC4-5D6E-409C-BE32-E72D297353CC}">
              <c16:uniqueId val="{00000001-EA56-4F04-878C-20B238523451}"/>
            </c:ext>
          </c:extLst>
        </c:ser>
        <c:dLbls>
          <c:showLegendKey val="0"/>
          <c:showVal val="0"/>
          <c:showCatName val="0"/>
          <c:showSerName val="0"/>
          <c:showPercent val="0"/>
          <c:showBubbleSize val="0"/>
        </c:dLbls>
        <c:marker val="1"/>
        <c:smooth val="0"/>
        <c:axId val="1581232960"/>
        <c:axId val="1319782672"/>
      </c:lineChart>
      <c:catAx>
        <c:axId val="15812329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1319782672"/>
        <c:crosses val="autoZero"/>
        <c:auto val="1"/>
        <c:lblAlgn val="ctr"/>
        <c:lblOffset val="100"/>
        <c:noMultiLvlLbl val="0"/>
      </c:catAx>
      <c:valAx>
        <c:axId val="1319782672"/>
        <c:scaling>
          <c:orientation val="minMax"/>
        </c:scaling>
        <c:delete val="0"/>
        <c:axPos val="l"/>
        <c:majorGridlines>
          <c:spPr>
            <a:ln w="9525" cap="flat" cmpd="sng" algn="ctr">
              <a:solidFill>
                <a:schemeClr val="tx1">
                  <a:lumMod val="15000"/>
                  <a:lumOff val="85000"/>
                </a:schemeClr>
              </a:solidFill>
              <a:round/>
            </a:ln>
            <a:effectLst/>
          </c:spPr>
        </c:majorGridlines>
        <c:numFmt formatCode="_-&quot;R$&quot;\ * #,##0_-;\-&quot;R$&quot;\ * #,##0_-;_-&quot;R$&quot;\ *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1581232960"/>
        <c:crosses val="autoZero"/>
        <c:crossBetween val="between"/>
      </c:valAx>
      <c:spPr>
        <a:noFill/>
        <a:ln>
          <a:noFill/>
        </a:ln>
        <a:effectLst/>
      </c:spPr>
    </c:plotArea>
    <c:legend>
      <c:legendPos val="b"/>
      <c:layout>
        <c:manualLayout>
          <c:xMode val="edge"/>
          <c:yMode val="edge"/>
          <c:x val="0.22218253612960817"/>
          <c:y val="0.14142025785494791"/>
          <c:w val="0.72156079446134991"/>
          <c:h val="7.0375840892030223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pt-BR"/>
              <a:t>CONSOLIDADO DEDUÇÕES</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pt-BR"/>
        </a:p>
      </c:txPr>
    </c:title>
    <c:autoTitleDeleted val="0"/>
    <c:plotArea>
      <c:layout/>
      <c:pieChart>
        <c:varyColors val="1"/>
        <c:ser>
          <c:idx val="0"/>
          <c:order val="0"/>
          <c:dPt>
            <c:idx val="0"/>
            <c:bubble3D val="0"/>
            <c:explosion val="15"/>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c:spPr>
            <c:extLst>
              <c:ext xmlns:c16="http://schemas.microsoft.com/office/drawing/2014/chart" uri="{C3380CC4-5D6E-409C-BE32-E72D297353CC}">
                <c16:uniqueId val="{00000001-A707-4F6E-9D20-F19B6D4BA056}"/>
              </c:ext>
            </c:extLst>
          </c:dPt>
          <c:dPt>
            <c:idx val="1"/>
            <c:bubble3D val="0"/>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c:spPr>
            <c:extLst>
              <c:ext xmlns:c16="http://schemas.microsoft.com/office/drawing/2014/chart" uri="{C3380CC4-5D6E-409C-BE32-E72D297353CC}">
                <c16:uniqueId val="{00000003-6736-42F5-B6BF-D3715636D450}"/>
              </c:ext>
            </c:extLst>
          </c:dPt>
          <c:dPt>
            <c:idx val="2"/>
            <c:bubble3D val="0"/>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c:spPr>
            <c:extLst>
              <c:ext xmlns:c16="http://schemas.microsoft.com/office/drawing/2014/chart" uri="{C3380CC4-5D6E-409C-BE32-E72D297353CC}">
                <c16:uniqueId val="{00000002-A707-4F6E-9D20-F19B6D4BA056}"/>
              </c:ext>
            </c:extLst>
          </c:dPt>
          <c:dLbls>
            <c:dLbl>
              <c:idx val="2"/>
              <c:delete val="1"/>
              <c:extLst>
                <c:ext xmlns:c15="http://schemas.microsoft.com/office/drawing/2012/chart" uri="{CE6537A1-D6FC-4f65-9D91-7224C49458BB}"/>
                <c:ext xmlns:c16="http://schemas.microsoft.com/office/drawing/2014/chart" uri="{C3380CC4-5D6E-409C-BE32-E72D297353CC}">
                  <c16:uniqueId val="{00000002-A707-4F6E-9D20-F19B6D4BA056}"/>
                </c:ext>
              </c:extLst>
            </c:dLbl>
            <c:spPr>
              <a:noFill/>
              <a:ln>
                <a:noFill/>
              </a:ln>
              <a:effectLst/>
            </c:spPr>
            <c:txPr>
              <a:bodyPr rot="0" spcFirstLastPara="1" vertOverflow="ellipsis" vert="horz" wrap="square" lIns="38100" tIns="19050" rIns="38100" bIns="19050" anchor="ctr" anchorCtr="1">
                <a:spAutoFit/>
              </a:bodyPr>
              <a:lstStyle/>
              <a:p>
                <a:pPr>
                  <a:defRPr sz="1120" b="0" i="0" u="none" strike="noStrike" kern="1200" baseline="0">
                    <a:solidFill>
                      <a:schemeClr val="bg1"/>
                    </a:solidFill>
                    <a:latin typeface="+mn-lt"/>
                    <a:ea typeface="+mn-ea"/>
                    <a:cs typeface="+mn-cs"/>
                  </a:defRPr>
                </a:pPr>
                <a:endParaRPr lang="pt-BR"/>
              </a:p>
            </c:txPr>
            <c:dLblPos val="ctr"/>
            <c:showLegendKey val="0"/>
            <c:showVal val="0"/>
            <c:showCatName val="0"/>
            <c:showSerName val="0"/>
            <c:showPercent val="1"/>
            <c:showBubbleSize val="0"/>
            <c:showLeaderLines val="1"/>
            <c:leaderLines>
              <c:spPr>
                <a:ln w="9525">
                  <a:solidFill>
                    <a:schemeClr val="tx2">
                      <a:lumMod val="35000"/>
                      <a:lumOff val="65000"/>
                    </a:schemeClr>
                  </a:solidFill>
                </a:ln>
                <a:effectLst/>
              </c:spPr>
            </c:leaderLines>
            <c:extLst>
              <c:ext xmlns:c15="http://schemas.microsoft.com/office/drawing/2012/chart" uri="{CE6537A1-D6FC-4f65-9D91-7224C49458BB}"/>
            </c:extLst>
          </c:dLbls>
          <c:cat>
            <c:strRef>
              <c:f>(Destinação!$A$13,Destinação!$A$16,Destinação!$A$17)</c:f>
              <c:strCache>
                <c:ptCount val="3"/>
                <c:pt idx="0">
                  <c:v>SUBTOTAL FUNSET</c:v>
                </c:pt>
                <c:pt idx="1">
                  <c:v>SUBTOTAL DREM</c:v>
                </c:pt>
                <c:pt idx="2">
                  <c:v>RESTITUIÇÃO DE MULTAS DE TRÂNSITO</c:v>
                </c:pt>
              </c:strCache>
            </c:strRef>
          </c:cat>
          <c:val>
            <c:numRef>
              <c:f>(Destinação!$N$13,Destinação!$N$16,Destinação!$N$17)</c:f>
              <c:numCache>
                <c:formatCode>_-"R$"\ * #,##0_-;\-"R$"\ * #,##0_-;_-"R$"\ * "-"??_-;_-@_-</c:formatCode>
                <c:ptCount val="3"/>
                <c:pt idx="0">
                  <c:v>-2325287.5600000005</c:v>
                </c:pt>
                <c:pt idx="1">
                  <c:v>-22080118.210000001</c:v>
                </c:pt>
                <c:pt idx="2">
                  <c:v>-17693.86</c:v>
                </c:pt>
              </c:numCache>
            </c:numRef>
          </c:val>
          <c:extLst>
            <c:ext xmlns:c16="http://schemas.microsoft.com/office/drawing/2014/chart" uri="{C3380CC4-5D6E-409C-BE32-E72D297353CC}">
              <c16:uniqueId val="{00000000-A707-4F6E-9D20-F19B6D4BA056}"/>
            </c:ext>
          </c:extLst>
        </c:ser>
        <c:dLbls>
          <c:dLblPos val="ctr"/>
          <c:showLegendKey val="0"/>
          <c:showVal val="0"/>
          <c:showCatName val="0"/>
          <c:showSerName val="0"/>
          <c:showPercent val="1"/>
          <c:showBubbleSize val="0"/>
          <c:showLeaderLines val="1"/>
        </c:dLbls>
        <c:firstSliceAng val="0"/>
      </c:pieChart>
      <c:spPr>
        <a:noFill/>
        <a:ln>
          <a:noFill/>
        </a:ln>
        <a:effectLst/>
      </c:spPr>
    </c:plotArea>
    <c:legend>
      <c:legendPos val="r"/>
      <c:legendEntry>
        <c:idx val="2"/>
        <c:delete val="1"/>
      </c:legendEntry>
      <c:overlay val="0"/>
      <c:spPr>
        <a:noFill/>
        <a:ln>
          <a:noFill/>
        </a:ln>
        <a:effectLst/>
      </c:spPr>
      <c:txPr>
        <a:bodyPr rot="0" spcFirstLastPara="1" vertOverflow="ellipsis" vert="horz" wrap="square" anchor="ctr" anchorCtr="1"/>
        <a:lstStyle/>
        <a:p>
          <a:pPr>
            <a:defRPr sz="1040" b="0" i="0" u="none" strike="noStrike" kern="1200" baseline="0">
              <a:solidFill>
                <a:schemeClr val="tx2"/>
              </a:solidFill>
              <a:latin typeface="+mn-lt"/>
              <a:ea typeface="+mn-ea"/>
              <a:cs typeface="+mn-cs"/>
            </a:defRPr>
          </a:pPr>
          <a:endParaRPr lang="pt-BR"/>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2">
          <a:lumMod val="15000"/>
          <a:lumOff val="85000"/>
        </a:schemeClr>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5">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chart" Target="../charts/chart1.xml"/><Relationship Id="rId1" Type="http://schemas.openxmlformats.org/officeDocument/2006/relationships/image" Target="../media/image1.png"/><Relationship Id="rId4"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0</xdr:col>
      <xdr:colOff>340568</xdr:colOff>
      <xdr:row>0</xdr:row>
      <xdr:rowOff>239883</xdr:rowOff>
    </xdr:from>
    <xdr:to>
      <xdr:col>0</xdr:col>
      <xdr:colOff>2987183</xdr:colOff>
      <xdr:row>0</xdr:row>
      <xdr:rowOff>759024</xdr:rowOff>
    </xdr:to>
    <xdr:pic>
      <xdr:nvPicPr>
        <xdr:cNvPr id="2" name="Imagem 1" descr="Logo BHTRANS - sem escrito">
          <a:extLst>
            <a:ext uri="{FF2B5EF4-FFF2-40B4-BE49-F238E27FC236}">
              <a16:creationId xmlns:a16="http://schemas.microsoft.com/office/drawing/2014/main" id="{62455468-9C33-485B-9A9F-F803317E6B7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40568" y="239883"/>
          <a:ext cx="2646615" cy="519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854530</xdr:colOff>
      <xdr:row>31</xdr:row>
      <xdr:rowOff>122464</xdr:rowOff>
    </xdr:from>
    <xdr:to>
      <xdr:col>5</xdr:col>
      <xdr:colOff>723901</xdr:colOff>
      <xdr:row>39</xdr:row>
      <xdr:rowOff>8165</xdr:rowOff>
    </xdr:to>
    <xdr:graphicFrame macro="">
      <xdr:nvGraphicFramePr>
        <xdr:cNvPr id="3" name="Gráfico 2">
          <a:extLst>
            <a:ext uri="{FF2B5EF4-FFF2-40B4-BE49-F238E27FC236}">
              <a16:creationId xmlns:a16="http://schemas.microsoft.com/office/drawing/2014/main" id="{33270FAA-AD97-4C9E-9E39-8A8789B3E6C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40821</xdr:colOff>
      <xdr:row>40</xdr:row>
      <xdr:rowOff>40820</xdr:rowOff>
    </xdr:from>
    <xdr:to>
      <xdr:col>9</xdr:col>
      <xdr:colOff>81641</xdr:colOff>
      <xdr:row>45</xdr:row>
      <xdr:rowOff>97971</xdr:rowOff>
    </xdr:to>
    <xdr:sp macro="" textlink="">
      <xdr:nvSpPr>
        <xdr:cNvPr id="5" name="CaixaDeTexto 4">
          <a:extLst>
            <a:ext uri="{FF2B5EF4-FFF2-40B4-BE49-F238E27FC236}">
              <a16:creationId xmlns:a16="http://schemas.microsoft.com/office/drawing/2014/main" id="{E0658888-C16B-4A80-82FF-EC0006C9C38C}"/>
            </a:ext>
          </a:extLst>
        </xdr:cNvPr>
        <xdr:cNvSpPr txBox="1"/>
      </xdr:nvSpPr>
      <xdr:spPr>
        <a:xfrm>
          <a:off x="40821" y="10882991"/>
          <a:ext cx="17751877" cy="98243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600">
              <a:solidFill>
                <a:schemeClr val="dk1"/>
              </a:solidFill>
              <a:effectLst/>
              <a:latin typeface="+mn-lt"/>
              <a:ea typeface="+mn-ea"/>
              <a:cs typeface="+mn-cs"/>
            </a:rPr>
            <a:t> </a:t>
          </a:r>
          <a:r>
            <a:rPr lang="pt-BR" sz="1600" b="0" i="0">
              <a:solidFill>
                <a:schemeClr val="dk1"/>
              </a:solidFill>
              <a:effectLst/>
              <a:latin typeface="+mn-lt"/>
              <a:ea typeface="+mn-ea"/>
              <a:cs typeface="+mn-cs"/>
            </a:rPr>
            <a:t>A consolidação das despesas realizadas considera todos os pagamentos realizados no exercício corrente, incluídos tanto aqueles custeados com recursos arrecadados neste ano como os custeados com saldos de superávit de exercícios anteriores. </a:t>
          </a:r>
          <a:endParaRPr lang="pt-BR" sz="1400"/>
        </a:p>
      </xdr:txBody>
    </xdr:sp>
    <xdr:clientData/>
  </xdr:twoCellAnchor>
  <xdr:twoCellAnchor>
    <xdr:from>
      <xdr:col>5</xdr:col>
      <xdr:colOff>836837</xdr:colOff>
      <xdr:row>31</xdr:row>
      <xdr:rowOff>125186</xdr:rowOff>
    </xdr:from>
    <xdr:to>
      <xdr:col>8</xdr:col>
      <xdr:colOff>1197428</xdr:colOff>
      <xdr:row>39</xdr:row>
      <xdr:rowOff>0</xdr:rowOff>
    </xdr:to>
    <xdr:graphicFrame macro="">
      <xdr:nvGraphicFramePr>
        <xdr:cNvPr id="9" name="Gráfico 8">
          <a:extLst>
            <a:ext uri="{FF2B5EF4-FFF2-40B4-BE49-F238E27FC236}">
              <a16:creationId xmlns:a16="http://schemas.microsoft.com/office/drawing/2014/main" id="{C043176E-880D-44E8-A098-647218FBC5C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1347106</xdr:colOff>
      <xdr:row>31</xdr:row>
      <xdr:rowOff>122464</xdr:rowOff>
    </xdr:from>
    <xdr:to>
      <xdr:col>12</xdr:col>
      <xdr:colOff>966107</xdr:colOff>
      <xdr:row>39</xdr:row>
      <xdr:rowOff>0</xdr:rowOff>
    </xdr:to>
    <xdr:graphicFrame macro="">
      <xdr:nvGraphicFramePr>
        <xdr:cNvPr id="12" name="Gráfico 11">
          <a:extLst>
            <a:ext uri="{FF2B5EF4-FFF2-40B4-BE49-F238E27FC236}">
              <a16:creationId xmlns:a16="http://schemas.microsoft.com/office/drawing/2014/main" id="{F8E44C76-6201-44F4-B9D8-66CABDD9955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51"/>
  <sheetViews>
    <sheetView showGridLines="0" zoomScale="70" zoomScaleNormal="70" workbookViewId="0">
      <pane xSplit="1" ySplit="5" topLeftCell="B21" activePane="bottomRight" state="frozen"/>
      <selection pane="topRight" activeCell="B1" sqref="B1"/>
      <selection pane="bottomLeft" activeCell="A6" sqref="A6"/>
      <selection pane="bottomRight" activeCell="P30" sqref="P30"/>
    </sheetView>
  </sheetViews>
  <sheetFormatPr defaultRowHeight="15"/>
  <cols>
    <col min="1" max="1" width="70.5703125" customWidth="1"/>
    <col min="2" max="3" width="23.28515625" bestFit="1" customWidth="1"/>
    <col min="4" max="4" width="25.7109375" customWidth="1"/>
    <col min="5" max="5" width="19.5703125" bestFit="1" customWidth="1"/>
    <col min="6" max="7" width="24" bestFit="1" customWidth="1"/>
    <col min="8" max="8" width="24.42578125" bestFit="1" customWidth="1"/>
    <col min="9" max="10" width="23.28515625" bestFit="1" customWidth="1"/>
    <col min="11" max="11" width="18.42578125" customWidth="1"/>
    <col min="12" max="12" width="16.42578125" bestFit="1" customWidth="1"/>
    <col min="13" max="13" width="19.7109375" bestFit="1" customWidth="1"/>
    <col min="14" max="14" width="24.85546875" bestFit="1" customWidth="1"/>
    <col min="15" max="15" width="5.7109375" customWidth="1"/>
    <col min="16" max="16" width="13.5703125" bestFit="1" customWidth="1"/>
  </cols>
  <sheetData>
    <row r="1" spans="1:14" ht="63" customHeight="1">
      <c r="A1" s="69" t="s">
        <v>20</v>
      </c>
      <c r="B1" s="69"/>
      <c r="C1" s="69"/>
      <c r="D1" s="69"/>
      <c r="E1" s="69"/>
      <c r="F1" s="69"/>
      <c r="G1" s="69"/>
      <c r="H1" s="69"/>
      <c r="I1" s="69"/>
      <c r="J1" s="69"/>
      <c r="K1" s="69"/>
      <c r="L1" s="69"/>
      <c r="M1" s="69"/>
      <c r="N1" s="69"/>
    </row>
    <row r="2" spans="1:14" ht="18.75">
      <c r="A2" s="70" t="s">
        <v>1</v>
      </c>
      <c r="B2" s="70"/>
      <c r="C2" s="70"/>
      <c r="D2" s="70"/>
      <c r="E2" s="70"/>
      <c r="F2" s="70"/>
      <c r="G2" s="70"/>
      <c r="H2" s="70"/>
      <c r="I2" s="70"/>
      <c r="J2" s="70"/>
      <c r="K2" s="70"/>
      <c r="L2" s="70"/>
      <c r="M2" s="70"/>
      <c r="N2" s="70"/>
    </row>
    <row r="3" spans="1:14" ht="8.25" customHeight="1">
      <c r="A3" s="71"/>
      <c r="B3" s="71"/>
    </row>
    <row r="4" spans="1:14" ht="31.5" customHeight="1">
      <c r="A4" s="61" t="s">
        <v>2</v>
      </c>
      <c r="B4" s="61"/>
      <c r="C4" s="61"/>
      <c r="D4" s="61"/>
      <c r="E4" s="61"/>
      <c r="F4" s="61"/>
      <c r="G4" s="61"/>
      <c r="H4" s="61"/>
      <c r="I4" s="61"/>
      <c r="J4" s="61"/>
      <c r="K4" s="61"/>
      <c r="L4" s="61"/>
      <c r="M4" s="61"/>
      <c r="N4" s="61"/>
    </row>
    <row r="5" spans="1:14" s="5" customFormat="1" ht="15.75">
      <c r="A5" s="1" t="s">
        <v>53</v>
      </c>
      <c r="B5" s="1" t="s">
        <v>7</v>
      </c>
      <c r="C5" s="1" t="s">
        <v>8</v>
      </c>
      <c r="D5" s="1" t="s">
        <v>9</v>
      </c>
      <c r="E5" s="1" t="s">
        <v>10</v>
      </c>
      <c r="F5" s="1" t="s">
        <v>6</v>
      </c>
      <c r="G5" s="1" t="s">
        <v>11</v>
      </c>
      <c r="H5" s="1" t="s">
        <v>12</v>
      </c>
      <c r="I5" s="1" t="s">
        <v>13</v>
      </c>
      <c r="J5" s="1" t="s">
        <v>14</v>
      </c>
      <c r="K5" s="1" t="s">
        <v>15</v>
      </c>
      <c r="L5" s="1" t="s">
        <v>16</v>
      </c>
      <c r="M5" s="1" t="s">
        <v>17</v>
      </c>
      <c r="N5" s="1" t="s">
        <v>18</v>
      </c>
    </row>
    <row r="6" spans="1:14" s="5" customFormat="1" ht="15.75">
      <c r="A6" s="21" t="s">
        <v>43</v>
      </c>
      <c r="B6" s="21"/>
      <c r="C6" s="21"/>
      <c r="D6" s="21"/>
      <c r="E6" s="21"/>
      <c r="F6" s="21"/>
      <c r="G6" s="21"/>
      <c r="H6" s="21"/>
      <c r="I6" s="21"/>
      <c r="J6" s="21"/>
      <c r="K6" s="21"/>
      <c r="L6" s="21"/>
      <c r="M6" s="21"/>
      <c r="N6" s="21"/>
    </row>
    <row r="7" spans="1:14" s="5" customFormat="1" ht="15.75">
      <c r="A7" s="34" t="s">
        <v>44</v>
      </c>
      <c r="B7" s="6">
        <v>11389040.43</v>
      </c>
      <c r="C7" s="6">
        <v>10618369.800000001</v>
      </c>
      <c r="D7" s="6">
        <v>9961958.8200000003</v>
      </c>
      <c r="E7" s="6">
        <v>10087882.99</v>
      </c>
      <c r="F7" s="6"/>
      <c r="G7" s="6"/>
      <c r="H7" s="6"/>
      <c r="I7" s="6"/>
      <c r="J7" s="12"/>
      <c r="K7" s="7"/>
      <c r="L7" s="7"/>
      <c r="M7" s="49"/>
      <c r="N7" s="11">
        <f>SUM(B7:M7)</f>
        <v>42057252.039999999</v>
      </c>
    </row>
    <row r="8" spans="1:14" s="5" customFormat="1" ht="15.75">
      <c r="A8" s="34" t="s">
        <v>31</v>
      </c>
      <c r="B8" s="6">
        <v>1117377.6200000001</v>
      </c>
      <c r="C8" s="6">
        <v>1013412.07</v>
      </c>
      <c r="D8" s="6">
        <v>1177974.82</v>
      </c>
      <c r="E8" s="6">
        <v>1157201.19</v>
      </c>
      <c r="F8" s="6"/>
      <c r="G8" s="6"/>
      <c r="H8" s="6"/>
      <c r="I8" s="6"/>
      <c r="J8" s="12"/>
      <c r="K8" s="7"/>
      <c r="L8" s="7"/>
      <c r="M8" s="49"/>
      <c r="N8" s="11">
        <f>SUM(B8:M8)</f>
        <v>4465965.6999999993</v>
      </c>
    </row>
    <row r="9" spans="1:14" s="5" customFormat="1" ht="15.75">
      <c r="A9" s="19" t="s">
        <v>41</v>
      </c>
      <c r="B9" s="20">
        <f>SUM(B7:B8)</f>
        <v>12506418.050000001</v>
      </c>
      <c r="C9" s="20">
        <f>SUM(C7:C8)</f>
        <v>11631781.870000001</v>
      </c>
      <c r="D9" s="20">
        <f>SUM(D7:D8)</f>
        <v>11139933.640000001</v>
      </c>
      <c r="E9" s="20">
        <f>SUM(E7:E8)</f>
        <v>11245084.18</v>
      </c>
      <c r="F9" s="20"/>
      <c r="G9" s="20"/>
      <c r="H9" s="20"/>
      <c r="I9" s="20"/>
      <c r="J9" s="20"/>
      <c r="K9" s="20"/>
      <c r="L9" s="20"/>
      <c r="M9" s="20"/>
      <c r="N9" s="20">
        <f>SUM(B9:M9)</f>
        <v>46523217.740000002</v>
      </c>
    </row>
    <row r="10" spans="1:14" s="5" customFormat="1" ht="15.75">
      <c r="A10" s="48" t="s">
        <v>42</v>
      </c>
      <c r="B10" s="22"/>
      <c r="C10" s="22"/>
      <c r="D10" s="22"/>
      <c r="E10" s="22"/>
      <c r="F10" s="22"/>
      <c r="G10" s="22"/>
      <c r="H10" s="22"/>
      <c r="I10" s="22"/>
      <c r="J10" s="22"/>
      <c r="K10" s="23"/>
      <c r="L10" s="23"/>
      <c r="M10" s="24"/>
      <c r="N10" s="23"/>
    </row>
    <row r="11" spans="1:14" s="5" customFormat="1" ht="15.75">
      <c r="A11" s="34" t="s">
        <v>21</v>
      </c>
      <c r="B11" s="16">
        <v>-569213.87</v>
      </c>
      <c r="C11" s="16">
        <v>-530700.29</v>
      </c>
      <c r="D11" s="16">
        <v>-497891.61</v>
      </c>
      <c r="E11" s="16">
        <v>-504183.51</v>
      </c>
      <c r="F11" s="16"/>
      <c r="G11" s="16"/>
      <c r="H11" s="16"/>
      <c r="I11" s="16"/>
      <c r="J11" s="17"/>
      <c r="K11" s="17"/>
      <c r="L11" s="17"/>
      <c r="M11" s="17"/>
      <c r="N11" s="15">
        <f t="shared" ref="N11:N20" si="0">SUM(B11:M11)</f>
        <v>-2101989.2800000003</v>
      </c>
    </row>
    <row r="12" spans="1:14" s="5" customFormat="1" ht="15.75">
      <c r="A12" s="34" t="s">
        <v>32</v>
      </c>
      <c r="B12" s="16">
        <v>-55868.88</v>
      </c>
      <c r="C12" s="16">
        <v>-50670.6</v>
      </c>
      <c r="D12" s="16">
        <v>-58898.74</v>
      </c>
      <c r="E12" s="16">
        <v>-57860.06</v>
      </c>
      <c r="F12" s="16"/>
      <c r="G12" s="16"/>
      <c r="H12" s="16"/>
      <c r="I12" s="16"/>
      <c r="J12" s="17"/>
      <c r="K12" s="17"/>
      <c r="L12" s="17"/>
      <c r="M12" s="17"/>
      <c r="N12" s="15">
        <f t="shared" si="0"/>
        <v>-223298.28</v>
      </c>
    </row>
    <row r="13" spans="1:14" s="5" customFormat="1" ht="15.75">
      <c r="A13" s="47" t="s">
        <v>46</v>
      </c>
      <c r="B13" s="37">
        <f>SUM(B11:B12)</f>
        <v>-625082.75</v>
      </c>
      <c r="C13" s="37">
        <f>SUM(C11:C12)</f>
        <v>-581370.89</v>
      </c>
      <c r="D13" s="37">
        <f>SUM(D11:D12)</f>
        <v>-556790.35</v>
      </c>
      <c r="E13" s="37">
        <f>SUM(E11:E12)</f>
        <v>-562043.57000000007</v>
      </c>
      <c r="F13" s="37"/>
      <c r="G13" s="37"/>
      <c r="H13" s="37"/>
      <c r="I13" s="37"/>
      <c r="J13" s="37"/>
      <c r="K13" s="37"/>
      <c r="L13" s="37"/>
      <c r="M13" s="37"/>
      <c r="N13" s="37">
        <f t="shared" si="0"/>
        <v>-2325287.5600000005</v>
      </c>
    </row>
    <row r="14" spans="1:14" s="5" customFormat="1" ht="31.5">
      <c r="A14" s="35" t="s">
        <v>25</v>
      </c>
      <c r="B14" s="16">
        <v>-5409913.2800000003</v>
      </c>
      <c r="C14" s="16">
        <v>-5043125.05</v>
      </c>
      <c r="D14" s="16">
        <v>-4725920.6399999997</v>
      </c>
      <c r="E14" s="16">
        <v>-4789825.49</v>
      </c>
      <c r="F14" s="16"/>
      <c r="G14" s="16"/>
      <c r="H14" s="16"/>
      <c r="I14" s="16"/>
      <c r="J14" s="18"/>
      <c r="K14" s="18"/>
      <c r="L14" s="18"/>
      <c r="M14" s="16"/>
      <c r="N14" s="15">
        <f t="shared" si="0"/>
        <v>-19968784.460000001</v>
      </c>
    </row>
    <row r="15" spans="1:14" s="5" customFormat="1" ht="33" customHeight="1">
      <c r="A15" s="35" t="s">
        <v>33</v>
      </c>
      <c r="B15" s="16">
        <v>-530754.37</v>
      </c>
      <c r="C15" s="16">
        <v>-471370.75</v>
      </c>
      <c r="D15" s="16">
        <v>-559538.05000000005</v>
      </c>
      <c r="E15" s="16">
        <v>-549670.57999999996</v>
      </c>
      <c r="F15" s="16"/>
      <c r="G15" s="16"/>
      <c r="H15" s="16"/>
      <c r="I15" s="16"/>
      <c r="J15" s="18"/>
      <c r="K15" s="18"/>
      <c r="L15" s="18"/>
      <c r="M15" s="16"/>
      <c r="N15" s="15">
        <f t="shared" si="0"/>
        <v>-2111333.75</v>
      </c>
    </row>
    <row r="16" spans="1:14" s="5" customFormat="1" ht="15.75">
      <c r="A16" s="46" t="s">
        <v>47</v>
      </c>
      <c r="B16" s="37">
        <f>SUM(B14:B15)</f>
        <v>-5940667.6500000004</v>
      </c>
      <c r="C16" s="37">
        <f>SUM(C14:C15)</f>
        <v>-5514495.7999999998</v>
      </c>
      <c r="D16" s="37">
        <f>SUM(D14:D15)</f>
        <v>-5285458.6899999995</v>
      </c>
      <c r="E16" s="37">
        <f>SUM(E14:E15)</f>
        <v>-5339496.07</v>
      </c>
      <c r="F16" s="37"/>
      <c r="G16" s="37"/>
      <c r="H16" s="37"/>
      <c r="I16" s="37"/>
      <c r="J16" s="37"/>
      <c r="K16" s="37"/>
      <c r="L16" s="37"/>
      <c r="M16" s="37"/>
      <c r="N16" s="37">
        <f t="shared" si="0"/>
        <v>-22080118.210000001</v>
      </c>
    </row>
    <row r="17" spans="1:15" s="5" customFormat="1" ht="15.75">
      <c r="A17" s="34" t="s">
        <v>22</v>
      </c>
      <c r="B17" s="16">
        <v>0</v>
      </c>
      <c r="C17" s="50">
        <v>-1419.42</v>
      </c>
      <c r="D17" s="16">
        <v>-12225.93</v>
      </c>
      <c r="E17" s="16">
        <v>-4048.51</v>
      </c>
      <c r="F17" s="16"/>
      <c r="G17" s="16"/>
      <c r="H17" s="16"/>
      <c r="I17" s="16"/>
      <c r="J17" s="18"/>
      <c r="K17" s="17"/>
      <c r="L17" s="17"/>
      <c r="M17" s="56"/>
      <c r="N17" s="15">
        <f t="shared" si="0"/>
        <v>-17693.86</v>
      </c>
    </row>
    <row r="18" spans="1:15" s="5" customFormat="1" ht="15.75">
      <c r="A18" s="19" t="s">
        <v>45</v>
      </c>
      <c r="B18" s="37">
        <f>B13+B16</f>
        <v>-6565750.4000000004</v>
      </c>
      <c r="C18" s="37">
        <f>C13+C16</f>
        <v>-6095866.6899999995</v>
      </c>
      <c r="D18" s="37">
        <f>D16+D17+D13</f>
        <v>-5854474.9699999988</v>
      </c>
      <c r="E18" s="37">
        <f>E16+E17+E13</f>
        <v>-5905588.1500000004</v>
      </c>
      <c r="F18" s="37"/>
      <c r="G18" s="37"/>
      <c r="H18" s="37"/>
      <c r="I18" s="37"/>
      <c r="J18" s="37"/>
      <c r="K18" s="37"/>
      <c r="L18" s="37"/>
      <c r="M18" s="37"/>
      <c r="N18" s="37">
        <f t="shared" si="0"/>
        <v>-24421680.210000001</v>
      </c>
    </row>
    <row r="19" spans="1:15" s="5" customFormat="1" ht="15.75">
      <c r="A19" s="36" t="s">
        <v>24</v>
      </c>
      <c r="B19" s="8">
        <v>0</v>
      </c>
      <c r="C19" s="8">
        <v>0</v>
      </c>
      <c r="D19" s="8">
        <v>0</v>
      </c>
      <c r="E19" s="8"/>
      <c r="F19" s="8"/>
      <c r="G19" s="8"/>
      <c r="H19" s="8"/>
      <c r="I19" s="8"/>
      <c r="J19" s="8"/>
      <c r="K19" s="14"/>
      <c r="L19" s="14"/>
      <c r="M19" s="9"/>
      <c r="N19" s="11">
        <f t="shared" si="0"/>
        <v>0</v>
      </c>
    </row>
    <row r="20" spans="1:15" s="5" customFormat="1" ht="15.75">
      <c r="A20" s="27" t="s">
        <v>23</v>
      </c>
      <c r="B20" s="28">
        <f>B7+B8+B11+B12+B14+B17+B19</f>
        <v>6471422.0200000005</v>
      </c>
      <c r="C20" s="28">
        <f>C7+C8+C11+C12+C14+C17+C19</f>
        <v>6005866.5100000026</v>
      </c>
      <c r="D20" s="28">
        <f>D7+D8+D11+D12+D14+D17+D19</f>
        <v>5844996.7200000016</v>
      </c>
      <c r="E20" s="28">
        <f>E7+E8+E11+E12+E14+E17+E19</f>
        <v>5889166.6099999994</v>
      </c>
      <c r="F20" s="28"/>
      <c r="G20" s="28"/>
      <c r="H20" s="28"/>
      <c r="I20" s="28"/>
      <c r="J20" s="28"/>
      <c r="K20" s="28"/>
      <c r="L20" s="28"/>
      <c r="M20" s="28"/>
      <c r="N20" s="28">
        <f t="shared" si="0"/>
        <v>24211451.860000003</v>
      </c>
    </row>
    <row r="21" spans="1:15" s="5" customFormat="1" ht="15.75">
      <c r="A21" s="72"/>
      <c r="B21" s="73"/>
      <c r="C21" s="73"/>
      <c r="D21" s="73"/>
      <c r="E21" s="73"/>
      <c r="F21" s="73"/>
      <c r="G21" s="73"/>
      <c r="H21" s="73"/>
      <c r="I21" s="73"/>
      <c r="J21" s="73"/>
      <c r="K21" s="73"/>
      <c r="L21" s="73"/>
      <c r="M21" s="73"/>
      <c r="N21" s="74"/>
    </row>
    <row r="22" spans="1:15" s="33" customFormat="1" ht="15.75">
      <c r="A22" s="25" t="s">
        <v>3</v>
      </c>
      <c r="B22" s="29">
        <v>58150</v>
      </c>
      <c r="C22" s="30">
        <v>50720</v>
      </c>
      <c r="D22" s="30">
        <v>49896</v>
      </c>
      <c r="E22" s="30">
        <v>48205</v>
      </c>
      <c r="F22" s="31"/>
      <c r="G22" s="31"/>
      <c r="H22" s="32"/>
      <c r="I22" s="32"/>
      <c r="J22" s="32"/>
      <c r="K22" s="32"/>
      <c r="L22" s="32"/>
      <c r="M22" s="32"/>
      <c r="N22" s="26">
        <f>SUM(B22:M22)</f>
        <v>206971</v>
      </c>
    </row>
    <row r="23" spans="1:15" ht="18" customHeight="1">
      <c r="A23" s="68"/>
      <c r="B23" s="68"/>
      <c r="G23" s="4"/>
    </row>
    <row r="24" spans="1:15" ht="31.5" customHeight="1">
      <c r="A24" s="61" t="s">
        <v>4</v>
      </c>
      <c r="B24" s="61"/>
      <c r="C24" s="61"/>
      <c r="D24" s="61"/>
      <c r="E24" s="61"/>
      <c r="F24" s="61"/>
      <c r="G24" s="61"/>
      <c r="H24" s="61"/>
      <c r="I24" s="61"/>
      <c r="J24" s="61"/>
      <c r="K24" s="61"/>
      <c r="L24" s="61"/>
      <c r="M24" s="61"/>
      <c r="N24" s="61"/>
    </row>
    <row r="25" spans="1:15" s="5" customFormat="1" ht="18.75">
      <c r="A25" s="62" t="s">
        <v>29</v>
      </c>
      <c r="B25" s="63"/>
      <c r="C25" s="63"/>
      <c r="D25" s="63"/>
      <c r="E25" s="63"/>
      <c r="F25" s="63"/>
      <c r="G25" s="63"/>
      <c r="H25" s="63"/>
      <c r="I25" s="63"/>
      <c r="J25" s="63"/>
      <c r="K25" s="63"/>
      <c r="L25" s="63"/>
      <c r="M25" s="63"/>
      <c r="N25" s="63"/>
    </row>
    <row r="26" spans="1:15" s="5" customFormat="1" ht="15.75">
      <c r="A26" s="1" t="str">
        <f>A5</f>
        <v>EXERCÍCIO 2026</v>
      </c>
      <c r="B26" s="1" t="s">
        <v>7</v>
      </c>
      <c r="C26" s="1" t="s">
        <v>8</v>
      </c>
      <c r="D26" s="1" t="s">
        <v>9</v>
      </c>
      <c r="E26" s="1" t="s">
        <v>10</v>
      </c>
      <c r="F26" s="1" t="s">
        <v>6</v>
      </c>
      <c r="G26" s="1" t="s">
        <v>11</v>
      </c>
      <c r="H26" s="1" t="s">
        <v>12</v>
      </c>
      <c r="I26" s="1" t="s">
        <v>13</v>
      </c>
      <c r="J26" s="1" t="s">
        <v>14</v>
      </c>
      <c r="K26" s="1" t="s">
        <v>15</v>
      </c>
      <c r="L26" s="1" t="s">
        <v>16</v>
      </c>
      <c r="M26" s="1" t="s">
        <v>17</v>
      </c>
      <c r="N26" s="1" t="s">
        <v>18</v>
      </c>
    </row>
    <row r="27" spans="1:15" s="5" customFormat="1" ht="15.75">
      <c r="A27" s="39" t="s">
        <v>26</v>
      </c>
      <c r="B27" s="6">
        <v>2782096.63</v>
      </c>
      <c r="C27" s="51">
        <v>2735397.52</v>
      </c>
      <c r="D27" s="52">
        <v>4416095.04</v>
      </c>
      <c r="E27" s="58">
        <v>2324735.04</v>
      </c>
      <c r="F27" s="54"/>
      <c r="G27" s="55"/>
      <c r="H27" s="6"/>
      <c r="I27" s="6"/>
      <c r="J27" s="6"/>
      <c r="K27" s="6"/>
      <c r="L27" s="6"/>
      <c r="M27" s="6"/>
      <c r="N27" s="10">
        <f>SUM(B27:M27)</f>
        <v>12258324.23</v>
      </c>
    </row>
    <row r="28" spans="1:15" s="5" customFormat="1" ht="15.75">
      <c r="A28" s="39" t="s">
        <v>0</v>
      </c>
      <c r="B28" s="6">
        <v>6859564.0800000001</v>
      </c>
      <c r="C28" s="51">
        <v>8126555.8799999999</v>
      </c>
      <c r="D28" s="51">
        <v>8061045.4900000002</v>
      </c>
      <c r="E28" s="59">
        <v>8691785.6400000006</v>
      </c>
      <c r="F28" s="54"/>
      <c r="G28" s="55"/>
      <c r="H28" s="6"/>
      <c r="I28" s="6"/>
      <c r="J28" s="6"/>
      <c r="K28" s="6"/>
      <c r="L28" s="6"/>
      <c r="M28" s="6"/>
      <c r="N28" s="10">
        <f>SUM(B28:M28)</f>
        <v>31738951.090000004</v>
      </c>
    </row>
    <row r="29" spans="1:15" s="5" customFormat="1" ht="15.75">
      <c r="A29" s="39" t="s">
        <v>27</v>
      </c>
      <c r="B29" s="6">
        <v>1244136.55</v>
      </c>
      <c r="C29" s="51">
        <v>2015907.9</v>
      </c>
      <c r="D29" s="51">
        <v>2604143.23</v>
      </c>
      <c r="E29" s="58">
        <v>2282991.73</v>
      </c>
      <c r="F29" s="54"/>
      <c r="G29" s="55"/>
      <c r="H29" s="6"/>
      <c r="I29" s="6"/>
      <c r="J29" s="6"/>
      <c r="K29" s="6"/>
      <c r="L29" s="6"/>
      <c r="M29" s="6"/>
      <c r="N29" s="10">
        <f>SUM(B29:M29)</f>
        <v>8147179.4100000001</v>
      </c>
    </row>
    <row r="30" spans="1:15" s="5" customFormat="1" ht="15.75">
      <c r="A30" s="39" t="s">
        <v>28</v>
      </c>
      <c r="B30" s="6">
        <v>0</v>
      </c>
      <c r="C30" s="51">
        <v>86060.55</v>
      </c>
      <c r="D30" s="53">
        <v>91109.27</v>
      </c>
      <c r="E30" s="58"/>
      <c r="F30" s="54"/>
      <c r="G30" s="55"/>
      <c r="H30" s="6"/>
      <c r="I30" s="6"/>
      <c r="J30" s="6"/>
      <c r="K30" s="6"/>
      <c r="L30" s="6"/>
      <c r="M30" s="6"/>
      <c r="N30" s="10">
        <f>SUM(B30:M30)</f>
        <v>177169.82</v>
      </c>
      <c r="O30" s="13"/>
    </row>
    <row r="31" spans="1:15" ht="15.75">
      <c r="A31" s="38" t="s">
        <v>5</v>
      </c>
      <c r="B31" s="20">
        <f>SUM(B27:B30)</f>
        <v>10885797.260000002</v>
      </c>
      <c r="C31" s="57">
        <f>SUM(C27:C30)</f>
        <v>12963921.850000001</v>
      </c>
      <c r="D31" s="57">
        <f>SUM(D27:D30)</f>
        <v>15172393.030000001</v>
      </c>
      <c r="E31" s="60">
        <f>SUM(E27:E30)</f>
        <v>13299512.41</v>
      </c>
      <c r="F31" s="20"/>
      <c r="G31" s="20"/>
      <c r="H31" s="20"/>
      <c r="I31" s="20"/>
      <c r="J31" s="20"/>
      <c r="K31" s="20"/>
      <c r="L31" s="20"/>
      <c r="M31" s="20"/>
      <c r="N31" s="20">
        <f>SUM(N27:N30)</f>
        <v>52321624.550000004</v>
      </c>
      <c r="O31" s="4"/>
    </row>
    <row r="32" spans="1:15" ht="31.15" customHeight="1" thickBot="1">
      <c r="A32" s="4"/>
      <c r="B32" s="4"/>
      <c r="C32" s="4"/>
      <c r="D32" s="4"/>
      <c r="E32" s="4"/>
      <c r="F32" s="4"/>
      <c r="G32" s="4"/>
      <c r="H32" s="4"/>
      <c r="I32" s="4"/>
      <c r="J32" s="4"/>
      <c r="N32" s="2"/>
    </row>
    <row r="33" spans="1:14" ht="45.75" customHeight="1">
      <c r="A33" s="64" t="s">
        <v>30</v>
      </c>
      <c r="B33" s="65"/>
      <c r="C33" s="40"/>
      <c r="D33" s="4"/>
      <c r="E33" s="4"/>
      <c r="F33" s="4"/>
      <c r="G33" s="4"/>
      <c r="H33" s="4"/>
      <c r="I33" s="4"/>
      <c r="J33" s="4"/>
      <c r="N33" s="2"/>
    </row>
    <row r="34" spans="1:14" ht="28.5" customHeight="1">
      <c r="A34" s="43" t="s">
        <v>26</v>
      </c>
      <c r="B34" s="10">
        <v>12258324.23</v>
      </c>
      <c r="C34" s="41"/>
      <c r="D34" s="4"/>
      <c r="E34" s="4"/>
      <c r="F34" s="4"/>
      <c r="G34" s="4"/>
      <c r="H34" s="4"/>
      <c r="I34" s="4"/>
      <c r="J34" s="4"/>
      <c r="N34" s="2"/>
    </row>
    <row r="35" spans="1:14" ht="31.5" customHeight="1">
      <c r="A35" s="43" t="s">
        <v>0</v>
      </c>
      <c r="B35" s="10">
        <v>31738951.090000004</v>
      </c>
      <c r="C35" s="41"/>
      <c r="D35" s="4"/>
      <c r="E35" s="4"/>
      <c r="F35" s="4"/>
      <c r="G35" s="4"/>
      <c r="H35" s="4"/>
      <c r="I35" s="4"/>
      <c r="J35" s="4"/>
      <c r="N35" s="3"/>
    </row>
    <row r="36" spans="1:14" ht="30.75" customHeight="1">
      <c r="A36" s="43" t="s">
        <v>27</v>
      </c>
      <c r="B36" s="10">
        <v>8147179.4100000001</v>
      </c>
      <c r="C36" s="41"/>
      <c r="D36" s="4"/>
      <c r="E36" s="4"/>
      <c r="F36" s="4"/>
      <c r="G36" s="4"/>
      <c r="H36" s="4"/>
      <c r="I36" s="4"/>
      <c r="J36" s="4"/>
    </row>
    <row r="37" spans="1:14" ht="33" customHeight="1">
      <c r="A37" s="43" t="s">
        <v>28</v>
      </c>
      <c r="B37" s="10">
        <v>177169.82</v>
      </c>
      <c r="C37" s="41"/>
      <c r="D37" s="4"/>
      <c r="E37" s="4"/>
      <c r="F37" s="4"/>
      <c r="G37" s="4"/>
      <c r="H37" s="4"/>
      <c r="I37" s="4"/>
      <c r="J37" s="4"/>
    </row>
    <row r="38" spans="1:14" ht="33" customHeight="1" thickBot="1">
      <c r="A38" s="44" t="s">
        <v>19</v>
      </c>
      <c r="B38" s="45">
        <f>SUM(B34:B37)</f>
        <v>52321624.550000004</v>
      </c>
      <c r="C38" s="42"/>
      <c r="D38" s="4"/>
      <c r="E38" s="4"/>
      <c r="F38" s="4"/>
      <c r="G38" s="4"/>
      <c r="H38" s="4"/>
      <c r="I38" s="4"/>
      <c r="J38" s="4"/>
    </row>
    <row r="39" spans="1:14">
      <c r="B39" s="4"/>
      <c r="D39" s="4"/>
      <c r="E39" s="4"/>
      <c r="F39" s="4"/>
      <c r="G39" s="4"/>
      <c r="H39" s="4"/>
      <c r="I39" s="4"/>
      <c r="J39" s="4"/>
    </row>
    <row r="40" spans="1:14" ht="15.75" thickBot="1">
      <c r="D40" s="4"/>
      <c r="E40" s="4"/>
      <c r="F40" s="4"/>
      <c r="G40" s="4"/>
      <c r="H40" s="4"/>
      <c r="I40" s="4"/>
      <c r="J40" s="4"/>
    </row>
    <row r="41" spans="1:14">
      <c r="A41" s="66"/>
      <c r="B41" s="66"/>
      <c r="C41" s="66"/>
      <c r="D41" s="66"/>
      <c r="E41" s="66"/>
      <c r="F41" s="66"/>
      <c r="G41" s="66"/>
      <c r="H41" s="66"/>
      <c r="I41" s="66"/>
      <c r="J41" s="66"/>
      <c r="K41" s="66"/>
      <c r="L41" s="66"/>
      <c r="M41" s="66"/>
      <c r="N41" s="66"/>
    </row>
    <row r="42" spans="1:14">
      <c r="A42" s="67"/>
      <c r="B42" s="67"/>
      <c r="C42" s="67"/>
      <c r="D42" s="67"/>
      <c r="E42" s="67"/>
      <c r="F42" s="67"/>
      <c r="G42" s="67"/>
      <c r="H42" s="67"/>
      <c r="I42" s="67"/>
      <c r="J42" s="67"/>
      <c r="K42" s="67"/>
      <c r="L42" s="67"/>
      <c r="M42" s="67"/>
      <c r="N42" s="67"/>
    </row>
    <row r="43" spans="1:14">
      <c r="A43" s="67"/>
      <c r="B43" s="67"/>
      <c r="C43" s="67"/>
      <c r="D43" s="67"/>
      <c r="E43" s="67"/>
      <c r="F43" s="67"/>
      <c r="G43" s="67"/>
      <c r="H43" s="67"/>
      <c r="I43" s="67"/>
      <c r="J43" s="67"/>
      <c r="K43" s="67"/>
      <c r="L43" s="67"/>
      <c r="M43" s="67"/>
      <c r="N43" s="67"/>
    </row>
    <row r="44" spans="1:14">
      <c r="A44" s="67"/>
      <c r="B44" s="67"/>
      <c r="C44" s="67"/>
      <c r="D44" s="67"/>
      <c r="E44" s="67"/>
      <c r="F44" s="67"/>
      <c r="G44" s="67"/>
      <c r="H44" s="67"/>
      <c r="I44" s="67"/>
      <c r="J44" s="67"/>
      <c r="K44" s="67"/>
      <c r="L44" s="67"/>
      <c r="M44" s="67"/>
      <c r="N44" s="67"/>
    </row>
    <row r="47" spans="1:14">
      <c r="A47" s="33" t="s">
        <v>48</v>
      </c>
      <c r="B47" s="33"/>
      <c r="C47" s="33"/>
      <c r="D47" s="33"/>
      <c r="E47" s="33"/>
      <c r="F47" s="33"/>
      <c r="G47" s="33"/>
      <c r="H47" s="33"/>
      <c r="I47" s="33"/>
      <c r="J47" s="33"/>
      <c r="K47" s="33"/>
      <c r="L47" s="33"/>
      <c r="M47" s="33"/>
      <c r="N47" s="33"/>
    </row>
    <row r="48" spans="1:14">
      <c r="A48" s="33" t="s">
        <v>49</v>
      </c>
    </row>
    <row r="49" spans="1:1">
      <c r="A49" s="33" t="s">
        <v>50</v>
      </c>
    </row>
    <row r="50" spans="1:1">
      <c r="A50" s="33" t="s">
        <v>51</v>
      </c>
    </row>
    <row r="51" spans="1:1">
      <c r="A51" s="33" t="s">
        <v>52</v>
      </c>
    </row>
  </sheetData>
  <mergeCells count="10">
    <mergeCell ref="A1:N1"/>
    <mergeCell ref="A2:N2"/>
    <mergeCell ref="A3:B3"/>
    <mergeCell ref="A4:N4"/>
    <mergeCell ref="A21:N21"/>
    <mergeCell ref="A24:N24"/>
    <mergeCell ref="A25:N25"/>
    <mergeCell ref="A33:B33"/>
    <mergeCell ref="A41:N44"/>
    <mergeCell ref="A23:B23"/>
  </mergeCells>
  <pageMargins left="0.23622047244094491" right="0.23622047244094491" top="0.74803149606299213" bottom="0.74803149606299213" header="0.31496062992125984" footer="0.31496062992125984"/>
  <pageSetup paperSize="9" scale="4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72BFFA-8BFA-4C0E-8466-1507B42213AC}">
  <dimension ref="A1:K1000"/>
  <sheetViews>
    <sheetView tabSelected="1" topLeftCell="A22" workbookViewId="0">
      <selection activeCell="F37" sqref="F37"/>
    </sheetView>
  </sheetViews>
  <sheetFormatPr defaultColWidth="14.42578125" defaultRowHeight="15"/>
  <cols>
    <col min="1" max="1" width="16.7109375" customWidth="1"/>
    <col min="2" max="2" width="32.28515625" customWidth="1"/>
    <col min="3" max="4" width="16.7109375" customWidth="1"/>
    <col min="5" max="5" width="32.28515625" customWidth="1"/>
    <col min="6" max="7" width="16.7109375" customWidth="1"/>
    <col min="8" max="8" width="32.28515625" customWidth="1"/>
    <col min="9" max="11" width="16.7109375" customWidth="1"/>
    <col min="12" max="26" width="9.140625" customWidth="1"/>
  </cols>
  <sheetData>
    <row r="1" spans="1:11" ht="19.5" thickBot="1">
      <c r="A1" s="75" t="s">
        <v>54</v>
      </c>
      <c r="B1" s="76"/>
      <c r="C1" s="76"/>
      <c r="D1" s="76"/>
      <c r="E1" s="76"/>
      <c r="F1" s="76"/>
      <c r="G1" s="76"/>
      <c r="H1" s="76"/>
      <c r="I1" s="76"/>
      <c r="J1" s="76"/>
      <c r="K1" s="76"/>
    </row>
    <row r="3" spans="1:11">
      <c r="B3" s="77" t="s">
        <v>34</v>
      </c>
      <c r="C3" s="78"/>
      <c r="D3" s="78"/>
      <c r="E3" s="78"/>
      <c r="F3" s="78"/>
      <c r="G3" s="78"/>
      <c r="H3" s="78"/>
      <c r="I3" s="78"/>
      <c r="J3" s="79"/>
    </row>
    <row r="4" spans="1:11">
      <c r="B4" s="77" t="s">
        <v>35</v>
      </c>
      <c r="C4" s="78"/>
      <c r="D4" s="79"/>
      <c r="E4" s="77" t="s">
        <v>36</v>
      </c>
      <c r="F4" s="78"/>
      <c r="G4" s="79"/>
      <c r="H4" s="77" t="s">
        <v>37</v>
      </c>
      <c r="I4" s="78"/>
      <c r="J4" s="79"/>
    </row>
    <row r="5" spans="1:11">
      <c r="A5" s="80" t="s">
        <v>55</v>
      </c>
      <c r="B5" s="80" t="s">
        <v>39</v>
      </c>
      <c r="C5" s="80" t="s">
        <v>40</v>
      </c>
      <c r="D5" s="81" t="s">
        <v>38</v>
      </c>
      <c r="E5" s="80" t="s">
        <v>39</v>
      </c>
      <c r="F5" s="80" t="s">
        <v>40</v>
      </c>
      <c r="G5" s="81" t="s">
        <v>38</v>
      </c>
      <c r="H5" s="80" t="s">
        <v>39</v>
      </c>
      <c r="I5" s="80" t="s">
        <v>40</v>
      </c>
      <c r="J5" s="81" t="s">
        <v>38</v>
      </c>
      <c r="K5" s="80" t="s">
        <v>38</v>
      </c>
    </row>
    <row r="6" spans="1:11">
      <c r="A6" s="82">
        <v>45170</v>
      </c>
      <c r="B6" s="83">
        <v>30119</v>
      </c>
      <c r="C6" s="83">
        <v>72379</v>
      </c>
      <c r="D6" s="84">
        <f t="shared" ref="D6:D60" si="0">SUM(B6:C6)</f>
        <v>102498</v>
      </c>
      <c r="E6" s="83">
        <v>36023</v>
      </c>
      <c r="F6" s="83">
        <v>89956</v>
      </c>
      <c r="G6" s="84">
        <f t="shared" ref="G6:G60" si="1">SUM(E6:F6)</f>
        <v>125979</v>
      </c>
      <c r="H6" s="83">
        <v>1097</v>
      </c>
      <c r="I6" s="83">
        <v>9806</v>
      </c>
      <c r="J6" s="84">
        <f t="shared" ref="J6:J60" si="2">SUM(H6:I6)</f>
        <v>10903</v>
      </c>
      <c r="K6" s="85">
        <f t="shared" ref="K6:K60" si="3">D6+G6+J6</f>
        <v>239380</v>
      </c>
    </row>
    <row r="7" spans="1:11">
      <c r="A7" s="82">
        <v>45200</v>
      </c>
      <c r="B7" s="86">
        <v>29898</v>
      </c>
      <c r="C7" s="86">
        <v>74804</v>
      </c>
      <c r="D7" s="84">
        <f t="shared" si="0"/>
        <v>104702</v>
      </c>
      <c r="E7" s="87">
        <v>22486</v>
      </c>
      <c r="F7" s="87">
        <v>58779</v>
      </c>
      <c r="G7" s="84">
        <f t="shared" si="1"/>
        <v>81265</v>
      </c>
      <c r="H7" s="87">
        <v>779</v>
      </c>
      <c r="I7" s="87">
        <v>6445</v>
      </c>
      <c r="J7" s="84">
        <f t="shared" si="2"/>
        <v>7224</v>
      </c>
      <c r="K7" s="85">
        <f t="shared" si="3"/>
        <v>193191</v>
      </c>
    </row>
    <row r="8" spans="1:11">
      <c r="A8" s="82">
        <v>45231</v>
      </c>
      <c r="B8" s="86">
        <v>25538</v>
      </c>
      <c r="C8" s="86">
        <v>53471</v>
      </c>
      <c r="D8" s="84">
        <f t="shared" si="0"/>
        <v>79009</v>
      </c>
      <c r="E8" s="87">
        <v>49062</v>
      </c>
      <c r="F8" s="87">
        <v>110273</v>
      </c>
      <c r="G8" s="84">
        <f t="shared" si="1"/>
        <v>159335</v>
      </c>
      <c r="H8" s="87">
        <v>1588</v>
      </c>
      <c r="I8" s="87">
        <v>12028</v>
      </c>
      <c r="J8" s="84">
        <f t="shared" si="2"/>
        <v>13616</v>
      </c>
      <c r="K8" s="85">
        <f t="shared" si="3"/>
        <v>251960</v>
      </c>
    </row>
    <row r="9" spans="1:11">
      <c r="A9" s="82">
        <v>45261</v>
      </c>
      <c r="B9" s="86">
        <v>24461</v>
      </c>
      <c r="C9" s="86">
        <v>33354</v>
      </c>
      <c r="D9" s="84">
        <f t="shared" si="0"/>
        <v>57815</v>
      </c>
      <c r="E9" s="87">
        <v>31494</v>
      </c>
      <c r="F9" s="87">
        <v>76096</v>
      </c>
      <c r="G9" s="84">
        <f t="shared" si="1"/>
        <v>107590</v>
      </c>
      <c r="H9" s="87">
        <v>1118</v>
      </c>
      <c r="I9" s="87">
        <v>9445</v>
      </c>
      <c r="J9" s="84">
        <f t="shared" si="2"/>
        <v>10563</v>
      </c>
      <c r="K9" s="85">
        <f t="shared" si="3"/>
        <v>175968</v>
      </c>
    </row>
    <row r="10" spans="1:11">
      <c r="A10" s="82">
        <v>45292</v>
      </c>
      <c r="B10" s="86">
        <v>26218</v>
      </c>
      <c r="C10" s="86">
        <v>62971</v>
      </c>
      <c r="D10" s="84">
        <f t="shared" si="0"/>
        <v>89189</v>
      </c>
      <c r="E10" s="87">
        <v>27056</v>
      </c>
      <c r="F10" s="87">
        <v>59260</v>
      </c>
      <c r="G10" s="84">
        <f t="shared" si="1"/>
        <v>86316</v>
      </c>
      <c r="H10" s="87">
        <v>174</v>
      </c>
      <c r="I10" s="87">
        <v>7175</v>
      </c>
      <c r="J10" s="84">
        <f t="shared" si="2"/>
        <v>7349</v>
      </c>
      <c r="K10" s="85">
        <f t="shared" si="3"/>
        <v>182854</v>
      </c>
    </row>
    <row r="11" spans="1:11">
      <c r="A11" s="82">
        <v>45323</v>
      </c>
      <c r="B11" s="86">
        <v>26709</v>
      </c>
      <c r="C11" s="86">
        <v>36610</v>
      </c>
      <c r="D11" s="84">
        <f t="shared" si="0"/>
        <v>63319</v>
      </c>
      <c r="E11" s="87">
        <v>21543</v>
      </c>
      <c r="F11" s="87">
        <v>34823</v>
      </c>
      <c r="G11" s="84">
        <f t="shared" si="1"/>
        <v>56366</v>
      </c>
      <c r="H11" s="87">
        <v>749</v>
      </c>
      <c r="I11" s="87">
        <v>4528</v>
      </c>
      <c r="J11" s="84">
        <f t="shared" si="2"/>
        <v>5277</v>
      </c>
      <c r="K11" s="85">
        <f t="shared" si="3"/>
        <v>124962</v>
      </c>
    </row>
    <row r="12" spans="1:11">
      <c r="A12" s="82">
        <v>45352</v>
      </c>
      <c r="B12" s="86">
        <v>23960</v>
      </c>
      <c r="C12" s="86">
        <v>34262</v>
      </c>
      <c r="D12" s="84">
        <f t="shared" si="0"/>
        <v>58222</v>
      </c>
      <c r="E12" s="87">
        <v>23786</v>
      </c>
      <c r="F12" s="87">
        <v>36719</v>
      </c>
      <c r="G12" s="84">
        <f t="shared" si="1"/>
        <v>60505</v>
      </c>
      <c r="H12" s="87">
        <v>836</v>
      </c>
      <c r="I12" s="87">
        <v>5005</v>
      </c>
      <c r="J12" s="84">
        <f t="shared" si="2"/>
        <v>5841</v>
      </c>
      <c r="K12" s="85">
        <f t="shared" si="3"/>
        <v>124568</v>
      </c>
    </row>
    <row r="13" spans="1:11">
      <c r="A13" s="82">
        <v>45383</v>
      </c>
      <c r="B13" s="86">
        <v>31980</v>
      </c>
      <c r="C13" s="86">
        <v>44431</v>
      </c>
      <c r="D13" s="88">
        <f t="shared" si="0"/>
        <v>76411</v>
      </c>
      <c r="E13" s="87">
        <v>26818</v>
      </c>
      <c r="F13" s="87">
        <v>47146</v>
      </c>
      <c r="G13" s="88">
        <f t="shared" si="1"/>
        <v>73964</v>
      </c>
      <c r="H13" s="87">
        <v>947</v>
      </c>
      <c r="I13" s="87">
        <v>6354</v>
      </c>
      <c r="J13" s="88">
        <f t="shared" si="2"/>
        <v>7301</v>
      </c>
      <c r="K13" s="89">
        <f t="shared" si="3"/>
        <v>157676</v>
      </c>
    </row>
    <row r="14" spans="1:11">
      <c r="A14" s="82">
        <v>45413</v>
      </c>
      <c r="B14" s="86">
        <v>32090</v>
      </c>
      <c r="C14" s="86">
        <v>23305</v>
      </c>
      <c r="D14" s="88">
        <f t="shared" si="0"/>
        <v>55395</v>
      </c>
      <c r="E14" s="87">
        <v>29384</v>
      </c>
      <c r="F14" s="87">
        <v>39629</v>
      </c>
      <c r="G14" s="88">
        <f t="shared" si="1"/>
        <v>69013</v>
      </c>
      <c r="H14" s="87">
        <v>1119</v>
      </c>
      <c r="I14" s="87">
        <v>4701</v>
      </c>
      <c r="J14" s="88">
        <f t="shared" si="2"/>
        <v>5820</v>
      </c>
      <c r="K14" s="89">
        <f t="shared" si="3"/>
        <v>130228</v>
      </c>
    </row>
    <row r="15" spans="1:11">
      <c r="A15" s="82">
        <v>45444</v>
      </c>
      <c r="B15" s="86">
        <v>32133</v>
      </c>
      <c r="C15" s="86">
        <v>47143</v>
      </c>
      <c r="D15" s="88">
        <f t="shared" si="0"/>
        <v>79276</v>
      </c>
      <c r="E15" s="87">
        <v>23907</v>
      </c>
      <c r="F15" s="87">
        <v>29480</v>
      </c>
      <c r="G15" s="88">
        <f t="shared" si="1"/>
        <v>53387</v>
      </c>
      <c r="H15" s="87">
        <v>848</v>
      </c>
      <c r="I15" s="87">
        <v>3620</v>
      </c>
      <c r="J15" s="88">
        <f t="shared" si="2"/>
        <v>4468</v>
      </c>
      <c r="K15" s="89">
        <f t="shared" si="3"/>
        <v>137131</v>
      </c>
    </row>
    <row r="16" spans="1:11">
      <c r="A16" s="82">
        <v>45474</v>
      </c>
      <c r="B16" s="86">
        <v>32619</v>
      </c>
      <c r="C16" s="86">
        <v>42681</v>
      </c>
      <c r="D16" s="88">
        <f t="shared" si="0"/>
        <v>75300</v>
      </c>
      <c r="E16" s="87">
        <v>36361</v>
      </c>
      <c r="F16" s="87">
        <v>40887</v>
      </c>
      <c r="G16" s="88">
        <f t="shared" si="1"/>
        <v>77248</v>
      </c>
      <c r="H16" s="87">
        <v>1261</v>
      </c>
      <c r="I16" s="87">
        <v>5058</v>
      </c>
      <c r="J16" s="88">
        <f t="shared" si="2"/>
        <v>6319</v>
      </c>
      <c r="K16" s="89">
        <f t="shared" si="3"/>
        <v>158867</v>
      </c>
    </row>
    <row r="17" spans="1:11">
      <c r="A17" s="82">
        <v>45505</v>
      </c>
      <c r="B17" s="86">
        <v>27074</v>
      </c>
      <c r="C17" s="86">
        <v>34309</v>
      </c>
      <c r="D17" s="88">
        <f t="shared" si="0"/>
        <v>61383</v>
      </c>
      <c r="E17" s="87">
        <v>30603</v>
      </c>
      <c r="F17" s="87">
        <v>31291</v>
      </c>
      <c r="G17" s="88">
        <f t="shared" si="1"/>
        <v>61894</v>
      </c>
      <c r="H17" s="87">
        <v>1102</v>
      </c>
      <c r="I17" s="87">
        <v>4004</v>
      </c>
      <c r="J17" s="88">
        <f t="shared" si="2"/>
        <v>5106</v>
      </c>
      <c r="K17" s="89">
        <f t="shared" si="3"/>
        <v>128383</v>
      </c>
    </row>
    <row r="18" spans="1:11">
      <c r="A18" s="82">
        <v>45536</v>
      </c>
      <c r="B18" s="86">
        <v>27041</v>
      </c>
      <c r="C18" s="86">
        <v>41098</v>
      </c>
      <c r="D18" s="88">
        <f t="shared" si="0"/>
        <v>68139</v>
      </c>
      <c r="E18" s="87">
        <v>32448</v>
      </c>
      <c r="F18" s="87">
        <v>33836</v>
      </c>
      <c r="G18" s="88">
        <f t="shared" si="1"/>
        <v>66284</v>
      </c>
      <c r="H18" s="87">
        <v>1123</v>
      </c>
      <c r="I18" s="87">
        <v>4797</v>
      </c>
      <c r="J18" s="88">
        <f t="shared" si="2"/>
        <v>5920</v>
      </c>
      <c r="K18" s="89">
        <f t="shared" si="3"/>
        <v>140343</v>
      </c>
    </row>
    <row r="19" spans="1:11">
      <c r="A19" s="82">
        <v>45566</v>
      </c>
      <c r="B19" s="86">
        <v>30383</v>
      </c>
      <c r="C19" s="86">
        <v>64487</v>
      </c>
      <c r="D19" s="88">
        <f t="shared" si="0"/>
        <v>94870</v>
      </c>
      <c r="E19" s="87">
        <v>27367</v>
      </c>
      <c r="F19" s="87">
        <v>34838</v>
      </c>
      <c r="G19" s="88">
        <f t="shared" si="1"/>
        <v>62205</v>
      </c>
      <c r="H19" s="87">
        <v>1149</v>
      </c>
      <c r="I19" s="87">
        <v>5511</v>
      </c>
      <c r="J19" s="88">
        <f t="shared" si="2"/>
        <v>6660</v>
      </c>
      <c r="K19" s="89">
        <f t="shared" si="3"/>
        <v>163735</v>
      </c>
    </row>
    <row r="20" spans="1:11">
      <c r="A20" s="82">
        <v>45597</v>
      </c>
      <c r="B20" s="86">
        <v>25429</v>
      </c>
      <c r="C20" s="86">
        <v>51192</v>
      </c>
      <c r="D20" s="88">
        <f t="shared" si="0"/>
        <v>76621</v>
      </c>
      <c r="E20" s="87">
        <v>26585</v>
      </c>
      <c r="F20" s="87">
        <v>41293</v>
      </c>
      <c r="G20" s="88">
        <f t="shared" si="1"/>
        <v>67878</v>
      </c>
      <c r="H20" s="87">
        <v>1069</v>
      </c>
      <c r="I20" s="87">
        <v>3762</v>
      </c>
      <c r="J20" s="88">
        <f t="shared" si="2"/>
        <v>4831</v>
      </c>
      <c r="K20" s="89">
        <f t="shared" si="3"/>
        <v>149330</v>
      </c>
    </row>
    <row r="21" spans="1:11" ht="15.75" customHeight="1">
      <c r="A21" s="82">
        <v>45627</v>
      </c>
      <c r="B21" s="86">
        <v>31621</v>
      </c>
      <c r="C21" s="86">
        <v>68482</v>
      </c>
      <c r="D21" s="88">
        <f t="shared" si="0"/>
        <v>100103</v>
      </c>
      <c r="E21" s="87">
        <v>25092</v>
      </c>
      <c r="F21" s="87">
        <v>42864</v>
      </c>
      <c r="G21" s="88">
        <f t="shared" si="1"/>
        <v>67956</v>
      </c>
      <c r="H21" s="87">
        <v>1061</v>
      </c>
      <c r="I21" s="87">
        <v>3112</v>
      </c>
      <c r="J21" s="88">
        <f t="shared" si="2"/>
        <v>4173</v>
      </c>
      <c r="K21" s="89">
        <f t="shared" si="3"/>
        <v>172232</v>
      </c>
    </row>
    <row r="22" spans="1:11" ht="15.75" customHeight="1">
      <c r="A22" s="82">
        <v>45658</v>
      </c>
      <c r="B22" s="90">
        <v>25690</v>
      </c>
      <c r="C22" s="90">
        <v>67989</v>
      </c>
      <c r="D22" s="88">
        <f t="shared" si="0"/>
        <v>93679</v>
      </c>
      <c r="E22" s="91">
        <v>35287</v>
      </c>
      <c r="F22" s="91">
        <v>71930</v>
      </c>
      <c r="G22" s="88">
        <f t="shared" si="1"/>
        <v>107217</v>
      </c>
      <c r="H22" s="91">
        <v>1629</v>
      </c>
      <c r="I22" s="91">
        <v>5756</v>
      </c>
      <c r="J22" s="88">
        <f t="shared" si="2"/>
        <v>7385</v>
      </c>
      <c r="K22" s="89">
        <f t="shared" si="3"/>
        <v>208281</v>
      </c>
    </row>
    <row r="23" spans="1:11" ht="15.75" customHeight="1">
      <c r="A23" s="82">
        <v>45689</v>
      </c>
      <c r="B23" s="90">
        <v>28007</v>
      </c>
      <c r="C23" s="90">
        <v>60798</v>
      </c>
      <c r="D23" s="88">
        <f t="shared" si="0"/>
        <v>88805</v>
      </c>
      <c r="E23" s="91">
        <v>15556</v>
      </c>
      <c r="F23" s="91">
        <v>33227</v>
      </c>
      <c r="G23" s="88">
        <f t="shared" si="1"/>
        <v>48783</v>
      </c>
      <c r="H23" s="91">
        <v>876</v>
      </c>
      <c r="I23" s="91">
        <v>2653</v>
      </c>
      <c r="J23" s="88">
        <f t="shared" si="2"/>
        <v>3529</v>
      </c>
      <c r="K23" s="89">
        <f t="shared" si="3"/>
        <v>141117</v>
      </c>
    </row>
    <row r="24" spans="1:11" ht="15.75" customHeight="1">
      <c r="A24" s="82">
        <v>45717</v>
      </c>
      <c r="B24" s="90">
        <v>30926</v>
      </c>
      <c r="C24" s="90">
        <v>58240</v>
      </c>
      <c r="D24" s="88">
        <f t="shared" si="0"/>
        <v>89166</v>
      </c>
      <c r="E24" s="91">
        <v>30705</v>
      </c>
      <c r="F24" s="91">
        <v>71833</v>
      </c>
      <c r="G24" s="88">
        <f t="shared" si="1"/>
        <v>102538</v>
      </c>
      <c r="H24" s="91">
        <v>1601</v>
      </c>
      <c r="I24" s="91">
        <v>6338</v>
      </c>
      <c r="J24" s="88">
        <f t="shared" si="2"/>
        <v>7939</v>
      </c>
      <c r="K24" s="89">
        <f t="shared" si="3"/>
        <v>199643</v>
      </c>
    </row>
    <row r="25" spans="1:11" ht="15.75" customHeight="1">
      <c r="A25" s="82">
        <v>45748</v>
      </c>
      <c r="B25" s="90">
        <v>31980</v>
      </c>
      <c r="C25" s="90">
        <v>44431</v>
      </c>
      <c r="D25" s="88">
        <f t="shared" si="0"/>
        <v>76411</v>
      </c>
      <c r="E25" s="91">
        <v>26817</v>
      </c>
      <c r="F25" s="91">
        <v>47142</v>
      </c>
      <c r="G25" s="88">
        <f t="shared" si="1"/>
        <v>73959</v>
      </c>
      <c r="H25" s="91">
        <v>947</v>
      </c>
      <c r="I25" s="91">
        <v>6354</v>
      </c>
      <c r="J25" s="88">
        <f t="shared" si="2"/>
        <v>7301</v>
      </c>
      <c r="K25" s="89">
        <f t="shared" si="3"/>
        <v>157671</v>
      </c>
    </row>
    <row r="26" spans="1:11" ht="15.75" customHeight="1">
      <c r="A26" s="82">
        <v>45778</v>
      </c>
      <c r="B26" s="90">
        <v>39131</v>
      </c>
      <c r="C26" s="90">
        <v>62426</v>
      </c>
      <c r="D26" s="88">
        <f t="shared" si="0"/>
        <v>101557</v>
      </c>
      <c r="E26" s="91">
        <v>34905</v>
      </c>
      <c r="F26" s="91">
        <v>66278</v>
      </c>
      <c r="G26" s="88">
        <f t="shared" si="1"/>
        <v>101183</v>
      </c>
      <c r="H26" s="91">
        <v>1746</v>
      </c>
      <c r="I26" s="91">
        <v>5744</v>
      </c>
      <c r="J26" s="88">
        <f t="shared" si="2"/>
        <v>7490</v>
      </c>
      <c r="K26" s="89">
        <f t="shared" si="3"/>
        <v>210230</v>
      </c>
    </row>
    <row r="27" spans="1:11" ht="15.75" customHeight="1">
      <c r="A27" s="82">
        <v>45809</v>
      </c>
      <c r="B27" s="90">
        <v>37880</v>
      </c>
      <c r="C27" s="90">
        <v>63753</v>
      </c>
      <c r="D27" s="88">
        <f t="shared" si="0"/>
        <v>101633</v>
      </c>
      <c r="E27" s="91">
        <v>33523</v>
      </c>
      <c r="F27" s="91">
        <v>55423</v>
      </c>
      <c r="G27" s="88">
        <f t="shared" si="1"/>
        <v>88946</v>
      </c>
      <c r="H27" s="91">
        <v>1391</v>
      </c>
      <c r="I27" s="91">
        <v>4400</v>
      </c>
      <c r="J27" s="88">
        <f t="shared" si="2"/>
        <v>5791</v>
      </c>
      <c r="K27" s="89">
        <f t="shared" si="3"/>
        <v>196370</v>
      </c>
    </row>
    <row r="28" spans="1:11" ht="15.75" customHeight="1">
      <c r="A28" s="82">
        <v>45839</v>
      </c>
      <c r="B28" s="90">
        <v>30323</v>
      </c>
      <c r="C28" s="90">
        <v>72766</v>
      </c>
      <c r="D28" s="88">
        <f t="shared" si="0"/>
        <v>103089</v>
      </c>
      <c r="E28" s="91">
        <v>38297</v>
      </c>
      <c r="F28" s="91">
        <v>52280</v>
      </c>
      <c r="G28" s="88">
        <f t="shared" si="1"/>
        <v>90577</v>
      </c>
      <c r="H28" s="91">
        <v>1788</v>
      </c>
      <c r="I28" s="91">
        <v>5236</v>
      </c>
      <c r="J28" s="88">
        <f t="shared" si="2"/>
        <v>7024</v>
      </c>
      <c r="K28" s="89">
        <f t="shared" si="3"/>
        <v>200690</v>
      </c>
    </row>
    <row r="29" spans="1:11" ht="15.75" customHeight="1">
      <c r="A29" s="82">
        <v>45870</v>
      </c>
      <c r="B29" s="90">
        <v>22322</v>
      </c>
      <c r="C29" s="90">
        <v>63977</v>
      </c>
      <c r="D29" s="88">
        <f t="shared" si="0"/>
        <v>86299</v>
      </c>
      <c r="E29" s="91">
        <v>31932</v>
      </c>
      <c r="F29" s="91">
        <v>49378</v>
      </c>
      <c r="G29" s="88">
        <f t="shared" si="1"/>
        <v>81310</v>
      </c>
      <c r="H29" s="91">
        <v>1535</v>
      </c>
      <c r="I29" s="91">
        <v>4449</v>
      </c>
      <c r="J29" s="88">
        <f t="shared" si="2"/>
        <v>5984</v>
      </c>
      <c r="K29" s="89">
        <f t="shared" si="3"/>
        <v>173593</v>
      </c>
    </row>
    <row r="30" spans="1:11" ht="15.75" customHeight="1">
      <c r="A30" s="82">
        <v>45901</v>
      </c>
      <c r="B30" s="90">
        <v>22645</v>
      </c>
      <c r="C30" s="90">
        <v>61542</v>
      </c>
      <c r="D30" s="88">
        <f t="shared" si="0"/>
        <v>84187</v>
      </c>
      <c r="E30" s="91">
        <v>27723</v>
      </c>
      <c r="F30" s="91">
        <v>52740</v>
      </c>
      <c r="G30" s="88">
        <f t="shared" si="1"/>
        <v>80463</v>
      </c>
      <c r="H30" s="91">
        <v>999</v>
      </c>
      <c r="I30" s="91">
        <v>5347</v>
      </c>
      <c r="J30" s="88">
        <f t="shared" si="2"/>
        <v>6346</v>
      </c>
      <c r="K30" s="89">
        <f t="shared" si="3"/>
        <v>170996</v>
      </c>
    </row>
    <row r="31" spans="1:11" ht="15.75" customHeight="1">
      <c r="A31" s="82">
        <v>45931</v>
      </c>
      <c r="B31" s="90">
        <v>23849</v>
      </c>
      <c r="C31" s="90">
        <v>64594</v>
      </c>
      <c r="D31" s="88">
        <f t="shared" si="0"/>
        <v>88443</v>
      </c>
      <c r="E31" s="91">
        <v>12464</v>
      </c>
      <c r="F31" s="91">
        <v>25266</v>
      </c>
      <c r="G31" s="88">
        <f t="shared" si="1"/>
        <v>37730</v>
      </c>
      <c r="H31" s="91">
        <v>425</v>
      </c>
      <c r="I31" s="91">
        <v>2120</v>
      </c>
      <c r="J31" s="88">
        <f t="shared" si="2"/>
        <v>2545</v>
      </c>
      <c r="K31" s="89">
        <f t="shared" si="3"/>
        <v>128718</v>
      </c>
    </row>
    <row r="32" spans="1:11" ht="15.75" customHeight="1">
      <c r="A32" s="82">
        <v>45962</v>
      </c>
      <c r="B32" s="90">
        <v>19135</v>
      </c>
      <c r="C32" s="90">
        <v>35114</v>
      </c>
      <c r="D32" s="88">
        <f t="shared" si="0"/>
        <v>54249</v>
      </c>
      <c r="E32" s="91">
        <v>23782</v>
      </c>
      <c r="F32" s="91">
        <v>63285</v>
      </c>
      <c r="G32" s="88">
        <f t="shared" si="1"/>
        <v>87067</v>
      </c>
      <c r="H32" s="91">
        <v>703</v>
      </c>
      <c r="I32" s="91">
        <v>5410</v>
      </c>
      <c r="J32" s="88">
        <f t="shared" si="2"/>
        <v>6113</v>
      </c>
      <c r="K32" s="89">
        <f t="shared" si="3"/>
        <v>147429</v>
      </c>
    </row>
    <row r="33" spans="1:11" ht="15.75" customHeight="1">
      <c r="A33" s="82">
        <v>45992</v>
      </c>
      <c r="B33" s="90">
        <v>20393</v>
      </c>
      <c r="C33" s="90">
        <v>23600</v>
      </c>
      <c r="D33" s="88">
        <f t="shared" si="0"/>
        <v>43993</v>
      </c>
      <c r="E33" s="91">
        <v>19746</v>
      </c>
      <c r="F33" s="91">
        <v>50545</v>
      </c>
      <c r="G33" s="88">
        <f t="shared" si="1"/>
        <v>70291</v>
      </c>
      <c r="H33" s="91">
        <v>648</v>
      </c>
      <c r="I33" s="91">
        <v>4425</v>
      </c>
      <c r="J33" s="88">
        <f t="shared" si="2"/>
        <v>5073</v>
      </c>
      <c r="K33" s="89">
        <f t="shared" si="3"/>
        <v>119357</v>
      </c>
    </row>
    <row r="34" spans="1:11" ht="15.75" customHeight="1">
      <c r="A34" s="82">
        <v>46023</v>
      </c>
      <c r="B34" s="83">
        <v>19231</v>
      </c>
      <c r="C34" s="83">
        <v>19370</v>
      </c>
      <c r="D34" s="88">
        <f t="shared" si="0"/>
        <v>38601</v>
      </c>
      <c r="E34" s="83">
        <v>25537</v>
      </c>
      <c r="F34" s="83">
        <v>62154</v>
      </c>
      <c r="G34" s="88">
        <f t="shared" si="1"/>
        <v>87691</v>
      </c>
      <c r="H34" s="83">
        <v>852</v>
      </c>
      <c r="I34" s="83">
        <v>5696</v>
      </c>
      <c r="J34" s="88">
        <f t="shared" si="2"/>
        <v>6548</v>
      </c>
      <c r="K34" s="89">
        <f t="shared" si="3"/>
        <v>132840</v>
      </c>
    </row>
    <row r="35" spans="1:11" ht="15.75" customHeight="1">
      <c r="A35" s="82">
        <v>46054</v>
      </c>
      <c r="B35" s="92">
        <v>20957</v>
      </c>
      <c r="C35" s="92">
        <v>23666</v>
      </c>
      <c r="D35" s="88">
        <f t="shared" si="0"/>
        <v>44623</v>
      </c>
      <c r="E35" s="92">
        <v>21283</v>
      </c>
      <c r="F35" s="92">
        <v>33151</v>
      </c>
      <c r="G35" s="88">
        <f t="shared" si="1"/>
        <v>54434</v>
      </c>
      <c r="H35" s="92">
        <f>744+83</f>
        <v>827</v>
      </c>
      <c r="I35" s="92">
        <f>4+13+4243</f>
        <v>4260</v>
      </c>
      <c r="J35" s="88">
        <f t="shared" si="2"/>
        <v>5087</v>
      </c>
      <c r="K35" s="89">
        <f t="shared" si="3"/>
        <v>104144</v>
      </c>
    </row>
    <row r="36" spans="1:11" ht="15.75" customHeight="1">
      <c r="A36" s="82">
        <v>46082</v>
      </c>
      <c r="B36" s="92">
        <v>25939</v>
      </c>
      <c r="C36" s="92">
        <v>67963</v>
      </c>
      <c r="D36" s="88">
        <f t="shared" si="0"/>
        <v>93902</v>
      </c>
      <c r="E36" s="92">
        <v>16941</v>
      </c>
      <c r="F36" s="92">
        <v>17195</v>
      </c>
      <c r="G36" s="88">
        <f t="shared" si="1"/>
        <v>34136</v>
      </c>
      <c r="H36" s="92">
        <v>744</v>
      </c>
      <c r="I36" s="92">
        <v>2304</v>
      </c>
      <c r="J36" s="88">
        <f t="shared" si="2"/>
        <v>3048</v>
      </c>
      <c r="K36" s="89">
        <f t="shared" si="3"/>
        <v>131086</v>
      </c>
    </row>
    <row r="37" spans="1:11" ht="15.75" customHeight="1">
      <c r="A37" s="82">
        <v>46113</v>
      </c>
      <c r="B37" s="92">
        <v>36083</v>
      </c>
      <c r="C37" s="92">
        <v>73153</v>
      </c>
      <c r="D37" s="88">
        <f t="shared" si="0"/>
        <v>109236</v>
      </c>
      <c r="E37" s="92">
        <v>18402</v>
      </c>
      <c r="F37" s="92">
        <v>16619</v>
      </c>
      <c r="G37" s="88">
        <f t="shared" si="1"/>
        <v>35021</v>
      </c>
      <c r="H37" s="92">
        <v>880</v>
      </c>
      <c r="I37" s="92">
        <v>2229</v>
      </c>
      <c r="J37" s="88">
        <f t="shared" si="2"/>
        <v>3109</v>
      </c>
      <c r="K37" s="89">
        <f t="shared" si="3"/>
        <v>147366</v>
      </c>
    </row>
    <row r="38" spans="1:11" ht="15.75" customHeight="1">
      <c r="A38" s="82">
        <v>46143</v>
      </c>
      <c r="B38" s="92"/>
      <c r="C38" s="92"/>
      <c r="D38" s="88">
        <f t="shared" si="0"/>
        <v>0</v>
      </c>
      <c r="E38" s="92"/>
      <c r="F38" s="92"/>
      <c r="G38" s="88">
        <f t="shared" si="1"/>
        <v>0</v>
      </c>
      <c r="H38" s="92"/>
      <c r="I38" s="92"/>
      <c r="J38" s="88">
        <f t="shared" si="2"/>
        <v>0</v>
      </c>
      <c r="K38" s="89">
        <f t="shared" si="3"/>
        <v>0</v>
      </c>
    </row>
    <row r="39" spans="1:11" ht="15.75" customHeight="1">
      <c r="A39" s="82">
        <v>46174</v>
      </c>
      <c r="B39" s="92"/>
      <c r="C39" s="92"/>
      <c r="D39" s="88">
        <f t="shared" si="0"/>
        <v>0</v>
      </c>
      <c r="E39" s="92"/>
      <c r="F39" s="92"/>
      <c r="G39" s="88">
        <f t="shared" si="1"/>
        <v>0</v>
      </c>
      <c r="H39" s="92"/>
      <c r="I39" s="92"/>
      <c r="J39" s="88">
        <f t="shared" si="2"/>
        <v>0</v>
      </c>
      <c r="K39" s="89">
        <f t="shared" si="3"/>
        <v>0</v>
      </c>
    </row>
    <row r="40" spans="1:11" ht="15.75" customHeight="1">
      <c r="A40" s="82">
        <v>46204</v>
      </c>
      <c r="B40" s="92"/>
      <c r="C40" s="92"/>
      <c r="D40" s="88">
        <f t="shared" si="0"/>
        <v>0</v>
      </c>
      <c r="E40" s="92"/>
      <c r="F40" s="92"/>
      <c r="G40" s="88">
        <f t="shared" si="1"/>
        <v>0</v>
      </c>
      <c r="H40" s="92"/>
      <c r="I40" s="92"/>
      <c r="J40" s="88">
        <f t="shared" si="2"/>
        <v>0</v>
      </c>
      <c r="K40" s="89">
        <f t="shared" si="3"/>
        <v>0</v>
      </c>
    </row>
    <row r="41" spans="1:11" ht="15.75" customHeight="1">
      <c r="A41" s="82">
        <v>46235</v>
      </c>
      <c r="B41" s="92"/>
      <c r="C41" s="92"/>
      <c r="D41" s="88">
        <f t="shared" si="0"/>
        <v>0</v>
      </c>
      <c r="E41" s="92"/>
      <c r="F41" s="92"/>
      <c r="G41" s="88">
        <f t="shared" si="1"/>
        <v>0</v>
      </c>
      <c r="H41" s="92"/>
      <c r="I41" s="92"/>
      <c r="J41" s="88">
        <f t="shared" si="2"/>
        <v>0</v>
      </c>
      <c r="K41" s="89">
        <f t="shared" si="3"/>
        <v>0</v>
      </c>
    </row>
    <row r="42" spans="1:11" ht="15.75" customHeight="1">
      <c r="A42" s="82">
        <v>46266</v>
      </c>
      <c r="B42" s="92"/>
      <c r="C42" s="92"/>
      <c r="D42" s="88">
        <f t="shared" si="0"/>
        <v>0</v>
      </c>
      <c r="E42" s="92"/>
      <c r="F42" s="92"/>
      <c r="G42" s="88">
        <f t="shared" si="1"/>
        <v>0</v>
      </c>
      <c r="H42" s="92"/>
      <c r="I42" s="92"/>
      <c r="J42" s="88">
        <f t="shared" si="2"/>
        <v>0</v>
      </c>
      <c r="K42" s="89">
        <f t="shared" si="3"/>
        <v>0</v>
      </c>
    </row>
    <row r="43" spans="1:11" ht="15.75" customHeight="1">
      <c r="A43" s="82">
        <v>46296</v>
      </c>
      <c r="B43" s="92"/>
      <c r="C43" s="92"/>
      <c r="D43" s="88">
        <f t="shared" si="0"/>
        <v>0</v>
      </c>
      <c r="E43" s="92"/>
      <c r="F43" s="92"/>
      <c r="G43" s="88">
        <f t="shared" si="1"/>
        <v>0</v>
      </c>
      <c r="H43" s="92"/>
      <c r="I43" s="92"/>
      <c r="J43" s="88">
        <f t="shared" si="2"/>
        <v>0</v>
      </c>
      <c r="K43" s="89">
        <f t="shared" si="3"/>
        <v>0</v>
      </c>
    </row>
    <row r="44" spans="1:11" ht="15.75" customHeight="1">
      <c r="A44" s="82">
        <v>46327</v>
      </c>
      <c r="B44" s="92"/>
      <c r="C44" s="92"/>
      <c r="D44" s="88">
        <f t="shared" si="0"/>
        <v>0</v>
      </c>
      <c r="E44" s="92"/>
      <c r="F44" s="92"/>
      <c r="G44" s="88">
        <f t="shared" si="1"/>
        <v>0</v>
      </c>
      <c r="H44" s="92"/>
      <c r="I44" s="92"/>
      <c r="J44" s="88">
        <f t="shared" si="2"/>
        <v>0</v>
      </c>
      <c r="K44" s="89">
        <f t="shared" si="3"/>
        <v>0</v>
      </c>
    </row>
    <row r="45" spans="1:11" ht="15.75" customHeight="1">
      <c r="A45" s="82">
        <v>46357</v>
      </c>
      <c r="B45" s="92"/>
      <c r="C45" s="92"/>
      <c r="D45" s="88">
        <f t="shared" si="0"/>
        <v>0</v>
      </c>
      <c r="E45" s="92"/>
      <c r="F45" s="92"/>
      <c r="G45" s="88">
        <f t="shared" si="1"/>
        <v>0</v>
      </c>
      <c r="H45" s="92"/>
      <c r="I45" s="92"/>
      <c r="J45" s="88">
        <f t="shared" si="2"/>
        <v>0</v>
      </c>
      <c r="K45" s="89">
        <f t="shared" si="3"/>
        <v>0</v>
      </c>
    </row>
    <row r="46" spans="1:11" ht="15.75" customHeight="1">
      <c r="A46" s="82">
        <v>46388</v>
      </c>
      <c r="B46" s="92"/>
      <c r="C46" s="92"/>
      <c r="D46" s="88">
        <f t="shared" si="0"/>
        <v>0</v>
      </c>
      <c r="E46" s="92"/>
      <c r="F46" s="92"/>
      <c r="G46" s="88">
        <f t="shared" si="1"/>
        <v>0</v>
      </c>
      <c r="H46" s="92"/>
      <c r="I46" s="92"/>
      <c r="J46" s="88">
        <f t="shared" si="2"/>
        <v>0</v>
      </c>
      <c r="K46" s="89">
        <f t="shared" si="3"/>
        <v>0</v>
      </c>
    </row>
    <row r="47" spans="1:11" ht="15.75" customHeight="1">
      <c r="A47" s="82">
        <v>46419</v>
      </c>
      <c r="B47" s="92"/>
      <c r="C47" s="92"/>
      <c r="D47" s="88">
        <f t="shared" si="0"/>
        <v>0</v>
      </c>
      <c r="E47" s="92"/>
      <c r="F47" s="92"/>
      <c r="G47" s="88">
        <f t="shared" si="1"/>
        <v>0</v>
      </c>
      <c r="H47" s="92"/>
      <c r="I47" s="92"/>
      <c r="J47" s="88">
        <f t="shared" si="2"/>
        <v>0</v>
      </c>
      <c r="K47" s="89">
        <f t="shared" si="3"/>
        <v>0</v>
      </c>
    </row>
    <row r="48" spans="1:11" ht="15.75" customHeight="1">
      <c r="A48" s="82">
        <v>46447</v>
      </c>
      <c r="B48" s="92"/>
      <c r="C48" s="92"/>
      <c r="D48" s="88">
        <f t="shared" si="0"/>
        <v>0</v>
      </c>
      <c r="E48" s="92"/>
      <c r="F48" s="92"/>
      <c r="G48" s="88">
        <f t="shared" si="1"/>
        <v>0</v>
      </c>
      <c r="H48" s="92"/>
      <c r="I48" s="92"/>
      <c r="J48" s="88">
        <f t="shared" si="2"/>
        <v>0</v>
      </c>
      <c r="K48" s="89">
        <f t="shared" si="3"/>
        <v>0</v>
      </c>
    </row>
    <row r="49" spans="1:11" ht="15.75" customHeight="1">
      <c r="A49" s="82">
        <v>46478</v>
      </c>
      <c r="B49" s="92"/>
      <c r="C49" s="92"/>
      <c r="D49" s="88">
        <f t="shared" si="0"/>
        <v>0</v>
      </c>
      <c r="E49" s="92"/>
      <c r="F49" s="92"/>
      <c r="G49" s="88">
        <f t="shared" si="1"/>
        <v>0</v>
      </c>
      <c r="H49" s="92"/>
      <c r="I49" s="92"/>
      <c r="J49" s="88">
        <f t="shared" si="2"/>
        <v>0</v>
      </c>
      <c r="K49" s="89">
        <f t="shared" si="3"/>
        <v>0</v>
      </c>
    </row>
    <row r="50" spans="1:11" ht="15.75" customHeight="1">
      <c r="A50" s="82">
        <v>46508</v>
      </c>
      <c r="B50" s="92"/>
      <c r="C50" s="92"/>
      <c r="D50" s="88">
        <f t="shared" si="0"/>
        <v>0</v>
      </c>
      <c r="E50" s="92"/>
      <c r="F50" s="92"/>
      <c r="G50" s="88">
        <f t="shared" si="1"/>
        <v>0</v>
      </c>
      <c r="H50" s="92"/>
      <c r="I50" s="92"/>
      <c r="J50" s="88">
        <f t="shared" si="2"/>
        <v>0</v>
      </c>
      <c r="K50" s="89">
        <f t="shared" si="3"/>
        <v>0</v>
      </c>
    </row>
    <row r="51" spans="1:11" ht="15.75" customHeight="1">
      <c r="A51" s="82">
        <v>46539</v>
      </c>
      <c r="B51" s="92"/>
      <c r="C51" s="92"/>
      <c r="D51" s="88">
        <f t="shared" si="0"/>
        <v>0</v>
      </c>
      <c r="E51" s="92"/>
      <c r="F51" s="92"/>
      <c r="G51" s="88">
        <f t="shared" si="1"/>
        <v>0</v>
      </c>
      <c r="H51" s="92"/>
      <c r="I51" s="92"/>
      <c r="J51" s="88">
        <f t="shared" si="2"/>
        <v>0</v>
      </c>
      <c r="K51" s="89">
        <f t="shared" si="3"/>
        <v>0</v>
      </c>
    </row>
    <row r="52" spans="1:11" ht="15.75" customHeight="1">
      <c r="A52" s="82">
        <v>46569</v>
      </c>
      <c r="B52" s="92"/>
      <c r="C52" s="92"/>
      <c r="D52" s="88">
        <f t="shared" si="0"/>
        <v>0</v>
      </c>
      <c r="E52" s="92"/>
      <c r="F52" s="92"/>
      <c r="G52" s="88">
        <f t="shared" si="1"/>
        <v>0</v>
      </c>
      <c r="H52" s="92"/>
      <c r="I52" s="92"/>
      <c r="J52" s="88">
        <f t="shared" si="2"/>
        <v>0</v>
      </c>
      <c r="K52" s="89">
        <f t="shared" si="3"/>
        <v>0</v>
      </c>
    </row>
    <row r="53" spans="1:11" ht="15.75" customHeight="1">
      <c r="A53" s="82">
        <v>46600</v>
      </c>
      <c r="B53" s="92"/>
      <c r="C53" s="92"/>
      <c r="D53" s="88">
        <f t="shared" si="0"/>
        <v>0</v>
      </c>
      <c r="E53" s="92"/>
      <c r="F53" s="92"/>
      <c r="G53" s="88">
        <f t="shared" si="1"/>
        <v>0</v>
      </c>
      <c r="H53" s="92"/>
      <c r="I53" s="92"/>
      <c r="J53" s="88">
        <f t="shared" si="2"/>
        <v>0</v>
      </c>
      <c r="K53" s="89">
        <f t="shared" si="3"/>
        <v>0</v>
      </c>
    </row>
    <row r="54" spans="1:11" ht="15.75" customHeight="1">
      <c r="A54" s="82">
        <v>46631</v>
      </c>
      <c r="B54" s="92"/>
      <c r="C54" s="92"/>
      <c r="D54" s="88">
        <f t="shared" si="0"/>
        <v>0</v>
      </c>
      <c r="E54" s="92"/>
      <c r="F54" s="92"/>
      <c r="G54" s="88">
        <f t="shared" si="1"/>
        <v>0</v>
      </c>
      <c r="H54" s="92"/>
      <c r="I54" s="92"/>
      <c r="J54" s="88">
        <f t="shared" si="2"/>
        <v>0</v>
      </c>
      <c r="K54" s="89">
        <f t="shared" si="3"/>
        <v>0</v>
      </c>
    </row>
    <row r="55" spans="1:11" ht="15.75" customHeight="1">
      <c r="A55" s="82">
        <v>46661</v>
      </c>
      <c r="B55" s="92"/>
      <c r="C55" s="92"/>
      <c r="D55" s="88">
        <f t="shared" si="0"/>
        <v>0</v>
      </c>
      <c r="E55" s="92"/>
      <c r="F55" s="92"/>
      <c r="G55" s="88">
        <f t="shared" si="1"/>
        <v>0</v>
      </c>
      <c r="H55" s="92"/>
      <c r="I55" s="92"/>
      <c r="J55" s="88">
        <f t="shared" si="2"/>
        <v>0</v>
      </c>
      <c r="K55" s="89">
        <f t="shared" si="3"/>
        <v>0</v>
      </c>
    </row>
    <row r="56" spans="1:11" ht="15.75" customHeight="1">
      <c r="A56" s="82">
        <v>46692</v>
      </c>
      <c r="B56" s="92"/>
      <c r="C56" s="92"/>
      <c r="D56" s="88">
        <f t="shared" si="0"/>
        <v>0</v>
      </c>
      <c r="E56" s="92"/>
      <c r="F56" s="92"/>
      <c r="G56" s="88">
        <f t="shared" si="1"/>
        <v>0</v>
      </c>
      <c r="H56" s="92"/>
      <c r="I56" s="92"/>
      <c r="J56" s="88">
        <f t="shared" si="2"/>
        <v>0</v>
      </c>
      <c r="K56" s="89">
        <f t="shared" si="3"/>
        <v>0</v>
      </c>
    </row>
    <row r="57" spans="1:11" ht="15.75" customHeight="1">
      <c r="A57" s="82">
        <v>46722</v>
      </c>
      <c r="B57" s="92"/>
      <c r="C57" s="92"/>
      <c r="D57" s="88">
        <f t="shared" si="0"/>
        <v>0</v>
      </c>
      <c r="E57" s="92"/>
      <c r="F57" s="92"/>
      <c r="G57" s="88">
        <f t="shared" si="1"/>
        <v>0</v>
      </c>
      <c r="H57" s="92"/>
      <c r="I57" s="92"/>
      <c r="J57" s="88">
        <f t="shared" si="2"/>
        <v>0</v>
      </c>
      <c r="K57" s="89">
        <f t="shared" si="3"/>
        <v>0</v>
      </c>
    </row>
    <row r="58" spans="1:11" ht="15.75" customHeight="1">
      <c r="A58" s="82">
        <v>46753</v>
      </c>
      <c r="B58" s="92"/>
      <c r="C58" s="92"/>
      <c r="D58" s="88">
        <f t="shared" si="0"/>
        <v>0</v>
      </c>
      <c r="E58" s="92"/>
      <c r="F58" s="92"/>
      <c r="G58" s="88">
        <f t="shared" si="1"/>
        <v>0</v>
      </c>
      <c r="H58" s="92"/>
      <c r="I58" s="92"/>
      <c r="J58" s="88">
        <f t="shared" si="2"/>
        <v>0</v>
      </c>
      <c r="K58" s="89">
        <f t="shared" si="3"/>
        <v>0</v>
      </c>
    </row>
    <row r="59" spans="1:11" ht="15.75" customHeight="1">
      <c r="A59" s="82">
        <v>46784</v>
      </c>
      <c r="B59" s="92"/>
      <c r="C59" s="92"/>
      <c r="D59" s="88">
        <f t="shared" si="0"/>
        <v>0</v>
      </c>
      <c r="E59" s="92"/>
      <c r="F59" s="92"/>
      <c r="G59" s="88">
        <f t="shared" si="1"/>
        <v>0</v>
      </c>
      <c r="H59" s="92"/>
      <c r="I59" s="92"/>
      <c r="J59" s="88">
        <f t="shared" si="2"/>
        <v>0</v>
      </c>
      <c r="K59" s="89">
        <f t="shared" si="3"/>
        <v>0</v>
      </c>
    </row>
    <row r="60" spans="1:11" ht="15.75" customHeight="1">
      <c r="A60" s="82">
        <v>46813</v>
      </c>
      <c r="B60" s="92"/>
      <c r="C60" s="92"/>
      <c r="D60" s="88">
        <f t="shared" si="0"/>
        <v>0</v>
      </c>
      <c r="E60" s="92"/>
      <c r="F60" s="92"/>
      <c r="G60" s="88">
        <f t="shared" si="1"/>
        <v>0</v>
      </c>
      <c r="H60" s="92"/>
      <c r="I60" s="92"/>
      <c r="J60" s="88">
        <f t="shared" si="2"/>
        <v>0</v>
      </c>
      <c r="K60" s="89">
        <f t="shared" si="3"/>
        <v>0</v>
      </c>
    </row>
    <row r="61" spans="1:11" ht="15.75" customHeight="1"/>
    <row r="62" spans="1:11" ht="15.75" customHeight="1"/>
    <row r="63" spans="1:11" ht="15.75" customHeight="1"/>
    <row r="64" spans="1:11"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5">
    <mergeCell ref="A1:K1"/>
    <mergeCell ref="B3:J3"/>
    <mergeCell ref="B4:D4"/>
    <mergeCell ref="E4:G4"/>
    <mergeCell ref="H4:J4"/>
  </mergeCells>
  <pageMargins left="0.511811024" right="0.511811024" top="0.78740157499999996" bottom="0.78740157499999996" header="0.31496062000000002" footer="0.3149606200000000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2</vt:i4>
      </vt:variant>
    </vt:vector>
  </HeadingPairs>
  <TitlesOfParts>
    <vt:vector size="2" baseType="lpstr">
      <vt:lpstr>Destinação</vt:lpstr>
      <vt:lpstr>Planilha1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SUSANA ALVES SIRQUEIRA</dc:creator>
  <cp:lastModifiedBy>Edijane Cardoso dos Reis Rodrigues</cp:lastModifiedBy>
  <cp:lastPrinted>2023-10-27T17:12:26Z</cp:lastPrinted>
  <dcterms:created xsi:type="dcterms:W3CDTF">2018-06-14T21:29:59Z</dcterms:created>
  <dcterms:modified xsi:type="dcterms:W3CDTF">2026-05-11T14:55:50Z</dcterms:modified>
</cp:coreProperties>
</file>