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olors1.xml" ContentType="application/vnd.ms-office.chartcolorstyle+xml"/>
  <Override PartName="/xl/charts/colors2.xml" ContentType="application/vnd.ms-office.chartcolorstyle+xml"/>
  <Override PartName="/xl/charts/colors3.xml" ContentType="application/vnd.ms-office.chartcolorstyle+xml"/>
  <Override PartName="/xl/charts/style1.xml" ContentType="application/vnd.ms-office.chartstyle+xml"/>
  <Override PartName="/xl/charts/style2.xml" ContentType="application/vnd.ms-office.chartstyle+xml"/>
  <Override PartName="/xl/charts/style3.xml" ContentType="application/vnd.ms-office.chartstyl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945" windowHeight="12300" tabRatio="839" activeTab="1"/>
  </bookViews>
  <sheets>
    <sheet name="Destinação" sheetId="43" r:id="rId1"/>
    <sheet name="Autuações" sheetId="4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<sst xmlns="http://schemas.openxmlformats.org/spreadsheetml/2006/main" count="81" uniqueCount="57">
  <si>
    <t>DEMONSTRATIVO DA RECEITA ARRECADADA COM A COBRANÇA DE MULTAS DE TRÂNSITO E SUA DESTINAÇÃO</t>
  </si>
  <si>
    <t>MULTAS DE TRÂNSITO</t>
  </si>
  <si>
    <t>VALORES ARRECADADOS</t>
  </si>
  <si>
    <t>EXERCÍCIO 2026</t>
  </si>
  <si>
    <t>JANEIRO</t>
  </si>
  <si>
    <t>FEVEREIRO</t>
  </si>
  <si>
    <t>MARÇO</t>
  </si>
  <si>
    <t>ABRIL</t>
  </si>
  <si>
    <t>MAIO</t>
  </si>
  <si>
    <t>JUNHO</t>
  </si>
  <si>
    <t>JULHO</t>
  </si>
  <si>
    <t>AGOSTO</t>
  </si>
  <si>
    <t>SETEMBRO</t>
  </si>
  <si>
    <t>OUTUBRO</t>
  </si>
  <si>
    <t>NOVEMBRO</t>
  </si>
  <si>
    <t>DEZEMBRO</t>
  </si>
  <si>
    <t>CONSOLIDADO</t>
  </si>
  <si>
    <t>RECEITA</t>
  </si>
  <si>
    <t>ARRECADAÇÃO BRUTA</t>
  </si>
  <si>
    <t>ARRECADAÇÃO REFERENTE À DÍVIDA ATIVA</t>
  </si>
  <si>
    <t>TOTAL DA ARRECADAÇÃO</t>
  </si>
  <si>
    <t>DEDUÇÕES</t>
  </si>
  <si>
    <t xml:space="preserve">FUNSET </t>
  </si>
  <si>
    <t>FUNSET REFERENTE À DÍVIDA ATIVA</t>
  </si>
  <si>
    <t>SUBTOTAL FUNSET</t>
  </si>
  <si>
    <t xml:space="preserve">DREM - VALOR TRANSFERIDO PARA O TESOURO MUNICIPAL CONFORME EC 93/16 </t>
  </si>
  <si>
    <t xml:space="preserve">ESTORNO DE 20% DE DREM </t>
  </si>
  <si>
    <t>DREM - VALOR TRANSFERIDO PARA O TESOURO MUNICIPAL CONFORME EC 93/16 - DÍVIDA ATIVA</t>
  </si>
  <si>
    <t>SUBTOTAL DREM</t>
  </si>
  <si>
    <t>RESTITUIÇÃO DE MULTAS DE TRÂNSITO</t>
  </si>
  <si>
    <t>TOTAL DAS DEDUÇÕES</t>
  </si>
  <si>
    <t>ESTORNO - NL</t>
  </si>
  <si>
    <t>VALOR LÍQUIDO DA RECEITA</t>
  </si>
  <si>
    <t>QUANTIDADE DE MULTAS ARRECADADAS</t>
  </si>
  <si>
    <t>DESPESAS REALIZADAS COM RECURSOS ARRECADADOS COM MULTAS DE TRÂNSITO</t>
  </si>
  <si>
    <t>TIPIFICAÇÃO DOS GASTOS REALIZADOS NOS TERMOS DO ART. 320 DO CTB E RESOLUÇÃO CONTRAN Nº 875, DE 13 DE SETEMBRO DE 2021</t>
  </si>
  <si>
    <t>SINALIZAÇÃO</t>
  </si>
  <si>
    <t>ENGENHARIA DE TRÁFEGO E CAMPO</t>
  </si>
  <si>
    <t>POLICIAMENTO E FISCALIZAÇÃO</t>
  </si>
  <si>
    <t>EDUCAÇÃO DE TRÂNSITO</t>
  </si>
  <si>
    <t xml:space="preserve">TOTAL DOS GASTOS REALIZADOS </t>
  </si>
  <si>
    <t>CONSOLIDADO DOS GASTOS REALIZADOS NOS TERMOS DO ART. 320 DO CTB E RESOLUÇÃO CONTRAN Nº 875, DE 13 DE SETEMBRO DE 2021</t>
  </si>
  <si>
    <t>TOTAL</t>
  </si>
  <si>
    <t>LISTA DE ABREVIATURAS</t>
  </si>
  <si>
    <t xml:space="preserve">DREM - DESVINCULAÇÃO DE RECEITA MUNICIPAIS </t>
  </si>
  <si>
    <t>FMU - FUNDO MUNICIPAL DE MOBILIDADE URBANA</t>
  </si>
  <si>
    <t>FUNSET - FUNDO NACIONALL DE SEGURANÇA E EDUCAÇÃO DE TRÂNSITO</t>
  </si>
  <si>
    <t>NL - NOTA DE LANÇAMENTO</t>
  </si>
  <si>
    <t>Demonstrativo Emissão de Autuações de Trânsito</t>
  </si>
  <si>
    <t>Tipo de Autuação</t>
  </si>
  <si>
    <t>Notificações de Infração de Trânsito - NIT</t>
  </si>
  <si>
    <t>Notificações de Aplicação de Penalidade - NAP</t>
  </si>
  <si>
    <t>Notificação de Advertência por Escrito - NAE</t>
  </si>
  <si>
    <t>Mês/Ano</t>
  </si>
  <si>
    <t>Agentes da Autoridade de Trânsito</t>
  </si>
  <si>
    <t>Eletrônicas</t>
  </si>
  <si>
    <t>Total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</si>
</sst>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176" formatCode="_-* #,##0.00_-;\-* #,##0.00_-;_-* &quot;-&quot;??_-;_-@_-"/>
    <numFmt numFmtId="177" formatCode="_-&quot;R$&quot;\ * #,##0.00_-;\-&quot;R$&quot;\ * #,##0.00_-;_-&quot;R$&quot;\ * &quot;-&quot;??_-;_-@_-"/>
    <numFmt numFmtId="178" formatCode="_-* #,##0_-;\-* #,##0_-;_-* &quot;-&quot;_-;_-@_-"/>
    <numFmt numFmtId="179" formatCode="_-&quot;R$&quot;\ * #,##0_-;\-&quot;R$&quot;\ * #,##0_-;_-&quot;R$&quot;\ * &quot;-&quot;_-;_-@_-"/>
    <numFmt numFmtId="180" formatCode="_-&quot;R$&quot;\ * #,##0_-;\-&quot;R$&quot;\ * #,##0_-;_-&quot;R$&quot;\ * &quot;-&quot;??_-;_-@_-"/>
    <numFmt numFmtId="181" formatCode="&quot;R$&quot;\ #,##0"/>
    <numFmt numFmtId="182" formatCode="_-* #,##0_-;\-* #,##0_-;_-* &quot;-&quot;??_-;_-@_-"/>
  </numFmts>
  <fonts count="36">
    <font>
      <sz val="11"/>
      <color theme="1"/>
      <name val="Calibri"/>
      <charset val="134"/>
      <scheme val="minor"/>
    </font>
    <font>
      <b/>
      <sz val="14"/>
      <color theme="0"/>
      <name val="Calibri"/>
      <charset val="134"/>
    </font>
    <font>
      <sz val="11"/>
      <name val="Calibri"/>
      <charset val="134"/>
    </font>
    <font>
      <b/>
      <sz val="11"/>
      <color theme="1"/>
      <name val="Calibri"/>
      <charset val="134"/>
    </font>
    <font>
      <sz val="11"/>
      <color theme="1"/>
      <name val="Calibri"/>
      <charset val="134"/>
    </font>
    <font>
      <sz val="11"/>
      <color rgb="FF000000"/>
      <name val="Calibri"/>
      <charset val="134"/>
    </font>
    <font>
      <sz val="12"/>
      <color theme="1"/>
      <name val="Calibri"/>
      <charset val="134"/>
      <scheme val="minor"/>
    </font>
    <font>
      <b/>
      <sz val="11"/>
      <color theme="1"/>
      <name val="Calibri"/>
      <charset val="134"/>
      <scheme val="minor"/>
    </font>
    <font>
      <b/>
      <u/>
      <sz val="16"/>
      <color theme="1"/>
      <name val="Calibri"/>
      <charset val="134"/>
      <scheme val="minor"/>
    </font>
    <font>
      <b/>
      <sz val="14"/>
      <color theme="1"/>
      <name val="Calibri"/>
      <charset val="134"/>
      <scheme val="minor"/>
    </font>
    <font>
      <b/>
      <sz val="12"/>
      <color theme="1"/>
      <name val="Calibri"/>
      <charset val="134"/>
      <scheme val="minor"/>
    </font>
    <font>
      <sz val="12"/>
      <color rgb="FFFF0000"/>
      <name val="Calibri"/>
      <charset val="134"/>
      <scheme val="minor"/>
    </font>
    <font>
      <b/>
      <sz val="12"/>
      <color rgb="FFFF0000"/>
      <name val="Calibri"/>
      <charset val="134"/>
      <scheme val="minor"/>
    </font>
    <font>
      <sz val="12"/>
      <name val="Calibri"/>
      <charset val="134"/>
      <scheme val="minor"/>
    </font>
    <font>
      <b/>
      <sz val="12"/>
      <name val="Calibri"/>
      <charset val="134"/>
      <scheme val="minor"/>
    </font>
    <font>
      <sz val="12"/>
      <color rgb="FF000000"/>
      <name val="Calibri"/>
      <charset val="134"/>
      <scheme val="minor"/>
    </font>
    <font>
      <sz val="10"/>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41">
    <fill>
      <patternFill patternType="none"/>
    </fill>
    <fill>
      <patternFill patternType="gray125"/>
    </fill>
    <fill>
      <patternFill patternType="solid">
        <fgColor rgb="FF333F4F"/>
        <bgColor rgb="FF333F4F"/>
      </patternFill>
    </fill>
    <fill>
      <patternFill patternType="solid">
        <fgColor rgb="FFD9E2F3"/>
        <bgColor rgb="FFD9E2F3"/>
      </patternFill>
    </fill>
    <fill>
      <patternFill patternType="solid">
        <fgColor rgb="FFB4C6E7"/>
        <bgColor rgb="FFB4C6E7"/>
      </patternFill>
    </fill>
    <fill>
      <patternFill patternType="solid">
        <fgColor rgb="FFFFFF00"/>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0"/>
        <bgColor indexed="64"/>
      </patternFill>
    </fill>
    <fill>
      <patternFill patternType="solid">
        <fgColor theme="9"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16" fillId="0" borderId="0" applyFont="0" applyFill="0" applyBorder="0" applyAlignment="0" applyProtection="0">
      <alignment vertical="center"/>
    </xf>
    <xf numFmtId="178" fontId="16" fillId="0" borderId="0" applyFont="0" applyFill="0" applyBorder="0" applyAlignment="0" applyProtection="0">
      <alignment vertical="center"/>
    </xf>
    <xf numFmtId="179"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10" borderId="18"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9" applyNumberFormat="0" applyFill="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4" fillId="0" borderId="0" applyNumberFormat="0" applyFill="0" applyBorder="0" applyAlignment="0" applyProtection="0">
      <alignment vertical="center"/>
    </xf>
    <xf numFmtId="0" fontId="25" fillId="11" borderId="21" applyNumberFormat="0" applyAlignment="0" applyProtection="0">
      <alignment vertical="center"/>
    </xf>
    <xf numFmtId="0" fontId="26" fillId="12" borderId="22" applyNumberFormat="0" applyAlignment="0" applyProtection="0">
      <alignment vertical="center"/>
    </xf>
    <xf numFmtId="0" fontId="27" fillId="12" borderId="21" applyNumberFormat="0" applyAlignment="0" applyProtection="0">
      <alignment vertical="center"/>
    </xf>
    <xf numFmtId="0" fontId="28" fillId="13" borderId="23" applyNumberFormat="0" applyAlignment="0" applyProtection="0">
      <alignment vertical="center"/>
    </xf>
    <xf numFmtId="0" fontId="29" fillId="0" borderId="24" applyNumberFormat="0" applyFill="0" applyAlignment="0" applyProtection="0">
      <alignment vertical="center"/>
    </xf>
    <xf numFmtId="0" fontId="30" fillId="0" borderId="25" applyNumberFormat="0" applyFill="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5" fillId="34" borderId="0" applyNumberFormat="0" applyBorder="0" applyAlignment="0" applyProtection="0">
      <alignment vertical="center"/>
    </xf>
    <xf numFmtId="0" fontId="35" fillId="35" borderId="0" applyNumberFormat="0" applyBorder="0" applyAlignment="0" applyProtection="0">
      <alignment vertical="center"/>
    </xf>
    <xf numFmtId="0" fontId="34" fillId="36" borderId="0" applyNumberFormat="0" applyBorder="0" applyAlignment="0" applyProtection="0">
      <alignment vertical="center"/>
    </xf>
    <xf numFmtId="0" fontId="34" fillId="37" borderId="0" applyNumberFormat="0" applyBorder="0" applyAlignment="0" applyProtection="0">
      <alignment vertical="center"/>
    </xf>
    <xf numFmtId="0" fontId="35" fillId="38" borderId="0" applyNumberFormat="0" applyBorder="0" applyAlignment="0" applyProtection="0">
      <alignment vertical="center"/>
    </xf>
    <xf numFmtId="0" fontId="35" fillId="39" borderId="0" applyNumberFormat="0" applyBorder="0" applyAlignment="0" applyProtection="0">
      <alignment vertical="center"/>
    </xf>
    <xf numFmtId="0" fontId="34" fillId="40" borderId="0" applyNumberFormat="0" applyBorder="0" applyAlignment="0" applyProtection="0">
      <alignment vertical="center"/>
    </xf>
  </cellStyleXfs>
  <cellXfs count="96">
    <xf numFmtId="0" fontId="0" fillId="0" borderId="0" xfId="0"/>
    <xf numFmtId="0" fontId="1" fillId="2" borderId="1" xfId="0" applyFont="1" applyFill="1" applyBorder="1" applyAlignment="1">
      <alignment horizontal="center"/>
    </xf>
    <xf numFmtId="0" fontId="2" fillId="0" borderId="2" xfId="0" applyFont="1" applyBorder="1"/>
    <xf numFmtId="0" fontId="3" fillId="3" borderId="3" xfId="0" applyFont="1" applyFill="1" applyBorder="1" applyAlignment="1">
      <alignment horizontal="center"/>
    </xf>
    <xf numFmtId="0" fontId="2" fillId="0" borderId="4" xfId="0" applyFont="1" applyBorder="1"/>
    <xf numFmtId="0" fontId="2" fillId="0" borderId="5" xfId="0" applyFont="1" applyBorder="1"/>
    <xf numFmtId="0" fontId="3" fillId="3" borderId="6" xfId="0" applyFont="1" applyFill="1" applyBorder="1" applyAlignment="1">
      <alignment horizontal="center"/>
    </xf>
    <xf numFmtId="0" fontId="3" fillId="4" borderId="6" xfId="0" applyFont="1" applyFill="1" applyBorder="1" applyAlignment="1">
      <alignment horizontal="center"/>
    </xf>
    <xf numFmtId="17" fontId="3" fillId="3" borderId="6" xfId="0" applyNumberFormat="1" applyFont="1" applyFill="1" applyBorder="1" applyAlignment="1">
      <alignment horizontal="center"/>
    </xf>
    <xf numFmtId="3" fontId="4" fillId="0" borderId="6" xfId="0" applyNumberFormat="1" applyFont="1" applyBorder="1" applyAlignment="1">
      <alignment horizontal="right"/>
    </xf>
    <xf numFmtId="3" fontId="4" fillId="4" borderId="6" xfId="0" applyNumberFormat="1" applyFont="1" applyFill="1" applyBorder="1" applyAlignment="1">
      <alignment horizontal="right"/>
    </xf>
    <xf numFmtId="3" fontId="4" fillId="3" borderId="6" xfId="0" applyNumberFormat="1" applyFont="1" applyFill="1" applyBorder="1" applyAlignment="1">
      <alignment horizontal="right"/>
    </xf>
    <xf numFmtId="3" fontId="4" fillId="0" borderId="7" xfId="0" applyNumberFormat="1" applyFont="1" applyBorder="1" applyAlignment="1">
      <alignment horizontal="right" vertical="center"/>
    </xf>
    <xf numFmtId="3" fontId="4" fillId="0" borderId="6" xfId="0" applyNumberFormat="1" applyFont="1" applyBorder="1" applyAlignment="1">
      <alignment horizontal="right" vertical="center"/>
    </xf>
    <xf numFmtId="3" fontId="4" fillId="4" borderId="6" xfId="0" applyNumberFormat="1" applyFont="1" applyFill="1" applyBorder="1"/>
    <xf numFmtId="3" fontId="4" fillId="3" borderId="6" xfId="0" applyNumberFormat="1" applyFont="1" applyFill="1" applyBorder="1"/>
    <xf numFmtId="3" fontId="5" fillId="0" borderId="7" xfId="0" applyNumberFormat="1" applyFont="1" applyBorder="1" applyAlignment="1">
      <alignment horizontal="right"/>
    </xf>
    <xf numFmtId="3" fontId="5" fillId="0" borderId="6" xfId="0" applyNumberFormat="1" applyFont="1" applyBorder="1" applyAlignment="1">
      <alignment horizontal="right"/>
    </xf>
    <xf numFmtId="3" fontId="4" fillId="0" borderId="6" xfId="0" applyNumberFormat="1" applyFont="1" applyBorder="1"/>
    <xf numFmtId="0" fontId="6" fillId="0" borderId="0" xfId="0" applyFont="1"/>
    <xf numFmtId="0" fontId="7" fillId="0" borderId="0" xfId="0" applyFont="1"/>
    <xf numFmtId="0" fontId="8" fillId="0" borderId="0" xfId="0" applyFont="1" applyAlignment="1">
      <alignment horizontal="center" vertical="center" wrapText="1"/>
    </xf>
    <xf numFmtId="0" fontId="9" fillId="0" borderId="0" xfId="0" applyFont="1" applyAlignment="1">
      <alignment horizontal="center"/>
    </xf>
    <xf numFmtId="0" fontId="10" fillId="0" borderId="0" xfId="0" applyFont="1" applyAlignment="1">
      <alignment horizontal="center"/>
    </xf>
    <xf numFmtId="0" fontId="9" fillId="5" borderId="8" xfId="0" applyFont="1" applyFill="1" applyBorder="1" applyAlignment="1">
      <alignment horizontal="center" vertical="center"/>
    </xf>
    <xf numFmtId="0" fontId="10" fillId="0" borderId="8" xfId="0" applyFont="1" applyBorder="1" applyAlignment="1">
      <alignment horizontal="center"/>
    </xf>
    <xf numFmtId="0" fontId="10" fillId="6" borderId="8" xfId="0" applyFont="1" applyFill="1" applyBorder="1" applyAlignment="1">
      <alignment horizontal="center"/>
    </xf>
    <xf numFmtId="0" fontId="6" fillId="0" borderId="8" xfId="0" applyFont="1" applyBorder="1" applyAlignment="1">
      <alignment horizontal="left" vertical="center" indent="1"/>
    </xf>
    <xf numFmtId="180" fontId="6" fillId="0" borderId="8" xfId="2" applyNumberFormat="1" applyFont="1" applyBorder="1" applyAlignment="1">
      <alignment vertical="center"/>
    </xf>
    <xf numFmtId="180" fontId="6" fillId="0" borderId="8" xfId="2" applyNumberFormat="1" applyFont="1" applyFill="1" applyBorder="1" applyAlignment="1">
      <alignment vertical="center"/>
    </xf>
    <xf numFmtId="180" fontId="6" fillId="0" borderId="8" xfId="2" applyNumberFormat="1" applyFont="1" applyFill="1" applyBorder="1" applyAlignment="1">
      <alignment horizontal="center" vertical="center"/>
    </xf>
    <xf numFmtId="180" fontId="6" fillId="0" borderId="8" xfId="2" applyNumberFormat="1" applyFont="1" applyBorder="1" applyAlignment="1">
      <alignment horizontal="center" vertical="center"/>
    </xf>
    <xf numFmtId="180" fontId="10" fillId="0" borderId="8" xfId="2" applyNumberFormat="1" applyFont="1" applyFill="1" applyBorder="1" applyAlignment="1">
      <alignment horizontal="center" vertical="center"/>
    </xf>
    <xf numFmtId="0" fontId="10" fillId="7" borderId="8" xfId="0" applyFont="1" applyFill="1" applyBorder="1" applyAlignment="1">
      <alignment vertical="center"/>
    </xf>
    <xf numFmtId="180" fontId="10" fillId="7" borderId="8" xfId="2" applyNumberFormat="1" applyFont="1" applyFill="1" applyBorder="1" applyAlignment="1">
      <alignment vertical="center"/>
    </xf>
    <xf numFmtId="0" fontId="10" fillId="6" borderId="8" xfId="0" applyFont="1" applyFill="1" applyBorder="1" applyAlignment="1">
      <alignment horizontal="center" vertical="center"/>
    </xf>
    <xf numFmtId="180" fontId="10" fillId="6" borderId="8" xfId="2" applyNumberFormat="1" applyFont="1" applyFill="1" applyBorder="1" applyAlignment="1">
      <alignment vertical="center"/>
    </xf>
    <xf numFmtId="180" fontId="10" fillId="6" borderId="8" xfId="2" applyNumberFormat="1" applyFont="1" applyFill="1" applyBorder="1" applyAlignment="1">
      <alignment horizontal="center" vertical="center"/>
    </xf>
    <xf numFmtId="177" fontId="10" fillId="6" borderId="8" xfId="2" applyFont="1" applyFill="1" applyBorder="1" applyAlignment="1">
      <alignment horizontal="center" vertical="center"/>
    </xf>
    <xf numFmtId="180" fontId="11" fillId="0" borderId="8" xfId="2" applyNumberFormat="1" applyFont="1" applyBorder="1" applyAlignment="1">
      <alignment vertical="center"/>
    </xf>
    <xf numFmtId="180" fontId="11" fillId="0" borderId="8" xfId="2" applyNumberFormat="1" applyFont="1" applyFill="1" applyBorder="1" applyAlignment="1">
      <alignment horizontal="center" vertical="center"/>
    </xf>
    <xf numFmtId="180" fontId="12" fillId="0" borderId="8" xfId="2" applyNumberFormat="1" applyFont="1" applyFill="1" applyBorder="1" applyAlignment="1">
      <alignment horizontal="center" vertical="center"/>
    </xf>
    <xf numFmtId="0" fontId="10" fillId="7" borderId="8" xfId="0" applyFont="1" applyFill="1" applyBorder="1" applyAlignment="1">
      <alignment horizontal="left" vertical="center"/>
    </xf>
    <xf numFmtId="180" fontId="12" fillId="7" borderId="8" xfId="2" applyNumberFormat="1" applyFont="1" applyFill="1" applyBorder="1" applyAlignment="1">
      <alignment vertical="center"/>
    </xf>
    <xf numFmtId="181" fontId="6" fillId="0" borderId="8" xfId="0" applyNumberFormat="1" applyFont="1" applyBorder="1" applyAlignment="1">
      <alignment horizontal="left" wrapText="1" indent="1"/>
    </xf>
    <xf numFmtId="180" fontId="11" fillId="0" borderId="8" xfId="2" applyNumberFormat="1" applyFont="1" applyFill="1" applyBorder="1" applyAlignment="1">
      <alignment vertical="center"/>
    </xf>
    <xf numFmtId="180" fontId="13" fillId="0" borderId="8" xfId="2" applyNumberFormat="1" applyFont="1" applyBorder="1" applyAlignment="1">
      <alignment vertical="center"/>
    </xf>
    <xf numFmtId="181" fontId="10" fillId="7" borderId="8" xfId="0" applyNumberFormat="1" applyFont="1" applyFill="1" applyBorder="1" applyAlignment="1">
      <alignment horizontal="left" wrapText="1"/>
    </xf>
    <xf numFmtId="180" fontId="11" fillId="8" borderId="8" xfId="2" applyNumberFormat="1" applyFont="1" applyFill="1" applyBorder="1" applyAlignment="1">
      <alignment vertical="center"/>
    </xf>
    <xf numFmtId="178" fontId="11" fillId="0" borderId="8" xfId="2" applyNumberFormat="1" applyFont="1" applyBorder="1" applyAlignment="1">
      <alignment horizontal="center" vertical="center"/>
    </xf>
    <xf numFmtId="0" fontId="6" fillId="0" borderId="8" xfId="0" applyFont="1" applyBorder="1" applyAlignment="1">
      <alignment horizontal="left" indent="1"/>
    </xf>
    <xf numFmtId="177" fontId="6" fillId="0" borderId="8" xfId="2" applyFont="1" applyBorder="1"/>
    <xf numFmtId="177" fontId="6" fillId="0" borderId="8" xfId="2" applyFont="1" applyFill="1" applyBorder="1"/>
    <xf numFmtId="180" fontId="6" fillId="0" borderId="8" xfId="2" applyNumberFormat="1" applyFont="1" applyBorder="1"/>
    <xf numFmtId="0" fontId="10" fillId="7" borderId="8" xfId="0" applyFont="1" applyFill="1" applyBorder="1"/>
    <xf numFmtId="180" fontId="14" fillId="7" borderId="8" xfId="2" applyNumberFormat="1"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0" borderId="11" xfId="0" applyFont="1" applyBorder="1" applyAlignment="1">
      <alignment horizontal="center"/>
    </xf>
    <xf numFmtId="0" fontId="10" fillId="9" borderId="8" xfId="0" applyFont="1" applyFill="1" applyBorder="1" applyAlignment="1">
      <alignment horizontal="left" vertical="center"/>
    </xf>
    <xf numFmtId="182" fontId="10" fillId="9" borderId="9" xfId="1" applyNumberFormat="1" applyFont="1" applyFill="1" applyBorder="1" applyAlignment="1">
      <alignment vertical="center"/>
    </xf>
    <xf numFmtId="182" fontId="14" fillId="9" borderId="9" xfId="1" applyNumberFormat="1" applyFont="1" applyFill="1" applyBorder="1" applyAlignment="1">
      <alignment vertical="center"/>
    </xf>
    <xf numFmtId="182" fontId="10" fillId="9" borderId="8" xfId="1" applyNumberFormat="1" applyFont="1" applyFill="1" applyBorder="1" applyAlignment="1">
      <alignment vertical="center"/>
    </xf>
    <xf numFmtId="182" fontId="14" fillId="9" borderId="8" xfId="1" applyNumberFormat="1" applyFont="1" applyFill="1" applyBorder="1" applyAlignment="1">
      <alignment vertical="center"/>
    </xf>
    <xf numFmtId="182" fontId="10" fillId="9" borderId="8" xfId="1" applyNumberFormat="1" applyFont="1" applyFill="1" applyBorder="1" applyAlignment="1">
      <alignment horizontal="center" vertical="center"/>
    </xf>
    <xf numFmtId="0" fontId="6" fillId="0" borderId="0" xfId="0" applyFont="1" applyAlignment="1">
      <alignment horizontal="center"/>
    </xf>
    <xf numFmtId="180" fontId="0" fillId="0" borderId="0" xfId="0" applyNumberFormat="1"/>
    <xf numFmtId="0" fontId="9" fillId="0" borderId="9" xfId="0" applyFont="1" applyBorder="1" applyAlignment="1">
      <alignment horizontal="center" vertical="center"/>
    </xf>
    <xf numFmtId="0" fontId="9" fillId="0" borderId="10" xfId="0" applyFont="1" applyBorder="1" applyAlignment="1">
      <alignment horizontal="center" vertical="center"/>
    </xf>
    <xf numFmtId="181" fontId="6" fillId="0" borderId="8" xfId="0" applyNumberFormat="1" applyFont="1" applyBorder="1" applyAlignment="1">
      <alignment horizontal="left" indent="1"/>
    </xf>
    <xf numFmtId="179" fontId="6" fillId="0" borderId="8" xfId="2" applyNumberFormat="1" applyFont="1" applyBorder="1"/>
    <xf numFmtId="179" fontId="15" fillId="0" borderId="0" xfId="0" applyNumberFormat="1" applyFont="1"/>
    <xf numFmtId="179" fontId="6" fillId="0" borderId="8" xfId="2" applyNumberFormat="1" applyFont="1" applyBorder="1" applyAlignment="1"/>
    <xf numFmtId="3" fontId="6" fillId="0" borderId="8" xfId="2" applyNumberFormat="1" applyFont="1" applyBorder="1" applyAlignment="1"/>
    <xf numFmtId="180" fontId="6" fillId="0" borderId="8" xfId="1" applyNumberFormat="1" applyFont="1" applyBorder="1"/>
    <xf numFmtId="180" fontId="10" fillId="0" borderId="8" xfId="2" applyNumberFormat="1" applyFont="1" applyBorder="1" applyAlignment="1">
      <alignment vertical="center"/>
    </xf>
    <xf numFmtId="179" fontId="13" fillId="0" borderId="8" xfId="2" applyNumberFormat="1" applyFont="1" applyBorder="1" applyAlignment="1"/>
    <xf numFmtId="3" fontId="6" fillId="0" borderId="8" xfId="2" applyNumberFormat="1" applyFont="1" applyBorder="1" applyAlignment="1">
      <alignment vertical="center"/>
    </xf>
    <xf numFmtId="179" fontId="6" fillId="0" borderId="8" xfId="2" applyNumberFormat="1" applyFont="1" applyBorder="1" applyAlignment="1">
      <alignment vertical="center"/>
    </xf>
    <xf numFmtId="180" fontId="6" fillId="0" borderId="0" xfId="0" applyNumberFormat="1" applyFont="1"/>
    <xf numFmtId="181" fontId="10" fillId="7" borderId="8" xfId="0" applyNumberFormat="1" applyFont="1" applyFill="1" applyBorder="1"/>
    <xf numFmtId="179" fontId="14" fillId="7" borderId="8" xfId="2" applyNumberFormat="1" applyFont="1" applyFill="1" applyBorder="1"/>
    <xf numFmtId="179" fontId="10" fillId="7" borderId="8" xfId="2" applyNumberFormat="1" applyFont="1" applyFill="1" applyBorder="1" applyAlignment="1">
      <alignment vertical="center"/>
    </xf>
    <xf numFmtId="3" fontId="10" fillId="7" borderId="8" xfId="2" applyNumberFormat="1" applyFont="1" applyFill="1" applyBorder="1" applyAlignment="1">
      <alignment vertical="center"/>
    </xf>
    <xf numFmtId="177" fontId="0" fillId="0" borderId="0" xfId="0" applyNumberFormat="1"/>
    <xf numFmtId="180" fontId="7" fillId="5" borderId="12" xfId="0" applyNumberFormat="1" applyFont="1" applyFill="1" applyBorder="1" applyAlignment="1">
      <alignment horizontal="center" vertical="center" wrapText="1"/>
    </xf>
    <xf numFmtId="180" fontId="7" fillId="5" borderId="13" xfId="0" applyNumberFormat="1" applyFont="1" applyFill="1" applyBorder="1" applyAlignment="1">
      <alignment horizontal="center" vertical="center" wrapText="1"/>
    </xf>
    <xf numFmtId="180" fontId="7" fillId="0" borderId="0" xfId="0" applyNumberFormat="1" applyFont="1" applyAlignment="1">
      <alignment vertical="center" wrapText="1"/>
    </xf>
    <xf numFmtId="181" fontId="10" fillId="0" borderId="14" xfId="0" applyNumberFormat="1" applyFont="1" applyBorder="1" applyAlignment="1">
      <alignment horizontal="left" indent="1"/>
    </xf>
    <xf numFmtId="180" fontId="6" fillId="0" borderId="0" xfId="2" applyNumberFormat="1" applyFont="1" applyFill="1" applyBorder="1" applyAlignment="1"/>
    <xf numFmtId="176" fontId="0" fillId="0" borderId="0" xfId="1" applyFont="1"/>
    <xf numFmtId="180" fontId="10" fillId="7" borderId="15" xfId="0" applyNumberFormat="1" applyFont="1" applyFill="1" applyBorder="1" applyAlignment="1">
      <alignment horizontal="left"/>
    </xf>
    <xf numFmtId="180" fontId="10" fillId="7" borderId="16" xfId="0" applyNumberFormat="1" applyFont="1" applyFill="1" applyBorder="1"/>
    <xf numFmtId="180" fontId="10" fillId="0" borderId="0" xfId="0" applyNumberFormat="1" applyFont="1"/>
    <xf numFmtId="0" fontId="7" fillId="0" borderId="17" xfId="0" applyFont="1" applyBorder="1" applyAlignment="1">
      <alignment horizontal="left" vertical="center" wrapText="1"/>
    </xf>
    <xf numFmtId="0" fontId="7" fillId="0" borderId="0" xfId="0" applyFont="1" applyAlignment="1">
      <alignment horizontal="left" vertical="center" wrapText="1"/>
    </xf>
  </cellXfs>
  <cellStyles count="49">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pt-BR" sz="1400" b="1" i="0" u="none" strike="noStrike" kern="1200" spc="0" baseline="0">
                <a:solidFill>
                  <a:schemeClr val="tx1">
                    <a:lumMod val="65000"/>
                    <a:lumOff val="35000"/>
                  </a:schemeClr>
                </a:solidFill>
                <a:latin typeface="+mn-lt"/>
                <a:ea typeface="+mn-ea"/>
                <a:cs typeface="+mn-cs"/>
              </a:defRPr>
            </a:pPr>
            <a:r>
              <a:rPr lang="pt-BR" sz="1400" b="1" i="0" baseline="0">
                <a:effectLst/>
              </a:rPr>
              <a:t>CONSOLIDAÇÃO DE GASTOS REALIZADOS NOS TERMOS DO ART. 320 DO CTB</a:t>
            </a:r>
            <a:endParaRPr lang="pt-BR" sz="1400" b="1">
              <a:effectLst/>
            </a:endParaRPr>
          </a:p>
        </c:rich>
      </c:tx>
      <c:layout>
        <c:manualLayout>
          <c:xMode val="edge"/>
          <c:yMode val="edge"/>
          <c:x val="0.301058421931475"/>
          <c:y val="0.0266160095375334"/>
        </c:manualLayout>
      </c:layout>
      <c:overlay val="0"/>
      <c:spPr>
        <a:noFill/>
        <a:ln>
          <a:noFill/>
        </a:ln>
        <a:effectLst/>
      </c:spPr>
    </c:title>
    <c:autoTitleDeleted val="0"/>
    <c:plotArea>
      <c:layout>
        <c:manualLayout>
          <c:layoutTarget val="inner"/>
          <c:xMode val="edge"/>
          <c:yMode val="edge"/>
          <c:x val="0.0650747183530257"/>
          <c:y val="0.205217982602883"/>
          <c:w val="0.411412697973963"/>
          <c:h val="0.686193932330835"/>
        </c:manualLayout>
      </c:layout>
      <c:pieChart>
        <c:varyColors val="1"/>
        <c:ser>
          <c:idx val="0"/>
          <c:order val="0"/>
          <c:spPr/>
          <c:explosion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Lbls>
            <c:dLbl>
              <c:idx val="1"/>
              <c:layout>
                <c:manualLayout>
                  <c:x val="0.0401367511203271"/>
                  <c:y val="0.00822635810758405"/>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lang="pt-BR" sz="1100" b="1" i="0" u="none" strike="noStrike" kern="1200" baseline="0">
                    <a:solidFill>
                      <a:schemeClr val="tx1">
                        <a:lumMod val="75000"/>
                        <a:lumOff val="25000"/>
                      </a:schemeClr>
                    </a:solidFill>
                    <a:latin typeface="+mn-lt"/>
                    <a:ea typeface="+mn-ea"/>
                    <a:cs typeface="+mn-cs"/>
                  </a:defRPr>
                </a:pPr>
              </a:p>
            </c:txPr>
            <c:dLblPos val="bestFit"/>
            <c:showLegendKey val="0"/>
            <c:showVal val="0"/>
            <c:showCatName val="0"/>
            <c:showSerName val="0"/>
            <c:showPercent val="1"/>
            <c:showBubbleSize val="0"/>
            <c:showLeaderLines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Destinação!$A$35:$A$38</c:f>
              <c:strCache>
                <c:ptCount val="4"/>
                <c:pt idx="0" c:formatCode="&quot;R$&quot;\ #,##0">
                  <c:v>SINALIZAÇÃO</c:v>
                </c:pt>
                <c:pt idx="1" c:formatCode="&quot;R$&quot;\ #,##0">
                  <c:v>ENGENHARIA DE TRÁFEGO E CAMPO</c:v>
                </c:pt>
                <c:pt idx="2" c:formatCode="&quot;R$&quot;\ #,##0">
                  <c:v>POLICIAMENTO E FISCALIZAÇÃO</c:v>
                </c:pt>
                <c:pt idx="3" c:formatCode="&quot;R$&quot;\ #,##0">
                  <c:v>EDUCAÇÃO DE TRÂNSITO</c:v>
                </c:pt>
              </c:strCache>
            </c:strRef>
          </c:cat>
          <c:val>
            <c:numRef>
              <c:f>Destinação!$B$35:$B$38</c:f>
              <c:numCache>
                <c:formatCode>_-"R$"\ * #,##0_-;\-"R$"\ * #,##0_-;_-"R$"\ * "-"??_-;_-@_-</c:formatCode>
                <c:ptCount val="4"/>
                <c:pt idx="0">
                  <c:v>15513074.19</c:v>
                </c:pt>
                <c:pt idx="1">
                  <c:v>37581334.83</c:v>
                </c:pt>
                <c:pt idx="2">
                  <c:v>10147471.47</c:v>
                </c:pt>
                <c:pt idx="3">
                  <c:v>271198.75</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b"/>
      <c:layout>
        <c:manualLayout>
          <c:xMode val="edge"/>
          <c:yMode val="edge"/>
          <c:x val="0.551181380814024"/>
          <c:y val="0.221315790454941"/>
          <c:w val="0.430455268981193"/>
          <c:h val="0.702633431739145"/>
        </c:manualLayout>
      </c:layout>
      <c:overlay val="0"/>
      <c:spPr>
        <a:noFill/>
        <a:ln>
          <a:noFill/>
        </a:ln>
        <a:effectLst/>
      </c:spPr>
      <c:txPr>
        <a:bodyPr rot="0" spcFirstLastPara="1" vertOverflow="ellipsis" vert="horz" wrap="square" anchor="ctr" anchorCtr="1"/>
        <a:lstStyle/>
        <a:p>
          <a:pPr>
            <a:defRPr lang="pt-BR" sz="1100" b="1" i="0" u="none" strike="noStrike" kern="1200" baseline="0">
              <a:solidFill>
                <a:schemeClr val="tx1">
                  <a:lumMod val="65000"/>
                  <a:lumOff val="35000"/>
                </a:schemeClr>
              </a:solidFill>
              <a:latin typeface="+mn-lt"/>
              <a:ea typeface="+mn-ea"/>
              <a:cs typeface="+mn-cs"/>
            </a:defRPr>
          </a:pPr>
        </a:p>
      </c:txPr>
    </c:legend>
    <c:plotVisOnly val="1"/>
    <c:dispBlanksAs val="zero"/>
    <c:showDLblsOverMax val="0"/>
    <c:extLst>
      <c:ext uri="{0b15fc19-7d7d-44ad-8c2d-2c3a37ce22c3}">
        <chartProps xmlns="https://web.wps.cn/et/2018/main" chartId="{32643f73-8c19-4c1a-adf3-419b4d4d020a}"/>
      </c:ext>
    </c:extLst>
  </c:chart>
  <c:spPr>
    <a:solidFill>
      <a:schemeClr val="bg1"/>
    </a:solidFill>
    <a:ln w="9525" cap="flat" cmpd="sng" algn="ctr">
      <a:solidFill>
        <a:schemeClr val="tx1">
          <a:lumMod val="15000"/>
          <a:lumOff val="85000"/>
        </a:schemeClr>
      </a:solidFill>
      <a:round/>
    </a:ln>
    <a:effectLst/>
  </c:spPr>
  <c:txPr>
    <a:bodyPr/>
    <a:lstStyle/>
    <a:p>
      <a:pPr>
        <a:defRPr lang="pt-BR"/>
      </a:pP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pt-BR" sz="1400" b="0" i="0" u="none" strike="noStrike" kern="1200" spc="0" baseline="0">
                <a:solidFill>
                  <a:schemeClr val="tx1">
                    <a:lumMod val="65000"/>
                    <a:lumOff val="35000"/>
                  </a:schemeClr>
                </a:solidFill>
                <a:latin typeface="+mn-lt"/>
                <a:ea typeface="+mn-ea"/>
                <a:cs typeface="+mn-cs"/>
              </a:defRPr>
            </a:pPr>
            <a:r>
              <a:rPr lang="pt-BR"/>
              <a:t>ARRECADAÇÃO</a:t>
            </a:r>
            <a:r>
              <a:rPr lang="pt-BR" baseline="0"/>
              <a:t> BRUTA X ARRECADAÇÃO LÍQUIDA</a:t>
            </a:r>
            <a:endParaRPr lang="pt-BR"/>
          </a:p>
        </c:rich>
      </c:tx>
      <c:layout/>
      <c:overlay val="0"/>
      <c:spPr>
        <a:noFill/>
        <a:ln>
          <a:noFill/>
        </a:ln>
        <a:effectLst/>
      </c:spPr>
    </c:title>
    <c:autoTitleDeleted val="0"/>
    <c:plotArea>
      <c:layout>
        <c:manualLayout>
          <c:layoutTarget val="inner"/>
          <c:xMode val="edge"/>
          <c:yMode val="edge"/>
          <c:x val="0.228942475940507"/>
          <c:y val="0.300764435695538"/>
          <c:w val="0.771057524059493"/>
          <c:h val="0.614984324876057"/>
        </c:manualLayout>
      </c:layout>
      <c:lineChart>
        <c:grouping val="standard"/>
        <c:varyColors val="0"/>
        <c:ser>
          <c:idx val="0"/>
          <c:order val="0"/>
          <c:tx>
            <c:strRef>
              <c:f>Destinação!$A$9</c:f>
              <c:strCache>
                <c:ptCount val="1"/>
                <c:pt idx="0">
                  <c:v>TOTAL DA ARRECADAÇÃO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elete val="1"/>
          </c:dLbls>
          <c:cat>
            <c:strRef>
              <c:f>Destinação!$B$5:$M$5</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Destinação!$B$9:$M$9</c:f>
              <c:numCache>
                <c:formatCode>_-"R$"\ * #,##0_-;\-"R$"\ * #,##0_-;_-"R$"\ * "-"??_-;_-@_-</c:formatCode>
                <c:ptCount val="12"/>
                <c:pt idx="0">
                  <c:v>12506418.05</c:v>
                </c:pt>
                <c:pt idx="1">
                  <c:v>11631781.87</c:v>
                </c:pt>
                <c:pt idx="2">
                  <c:v>11139933.64</c:v>
                </c:pt>
                <c:pt idx="3">
                  <c:v>11245084.18</c:v>
                </c:pt>
                <c:pt idx="4">
                  <c:v>12642223.64</c:v>
                </c:pt>
                <c:pt idx="5">
                  <c:v>14086359.97</c:v>
                </c:pt>
                <c:pt idx="6">
                  <c:v>18839595.37</c:v>
                </c:pt>
                <c:pt idx="7">
                  <c:v>0</c:v>
                </c:pt>
                <c:pt idx="8">
                  <c:v>0</c:v>
                </c:pt>
                <c:pt idx="9">
                  <c:v>0</c:v>
                </c:pt>
                <c:pt idx="10">
                  <c:v>0</c:v>
                </c:pt>
                <c:pt idx="11">
                  <c:v>0</c:v>
                </c:pt>
              </c:numCache>
            </c:numRef>
          </c:val>
          <c:smooth val="0"/>
        </c:ser>
        <c:ser>
          <c:idx val="1"/>
          <c:order val="1"/>
          <c:tx>
            <c:strRef>
              <c:f>Destinação!$A$21</c:f>
              <c:strCache>
                <c:ptCount val="1"/>
                <c:pt idx="0">
                  <c:v>VALOR LÍQUIDO DA RECEITA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elete val="1"/>
          </c:dLbls>
          <c:cat>
            <c:strRef>
              <c:f>Destinação!$B$5:$M$5</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Destinação!$B$21:$M$21</c:f>
              <c:numCache>
                <c:formatCode>_-"R$"\ * #,##0_-;\-"R$"\ * #,##0_-;_-"R$"\ * "-"??_-;_-@_-</c:formatCode>
                <c:ptCount val="12"/>
                <c:pt idx="0">
                  <c:v>6471422.02</c:v>
                </c:pt>
                <c:pt idx="1">
                  <c:v>6005866.51</c:v>
                </c:pt>
                <c:pt idx="2">
                  <c:v>5844996.72</c:v>
                </c:pt>
                <c:pt idx="3">
                  <c:v>5889166.61</c:v>
                </c:pt>
                <c:pt idx="4">
                  <c:v>6510995.53</c:v>
                </c:pt>
                <c:pt idx="5">
                  <c:v>7251457.08</c:v>
                </c:pt>
                <c:pt idx="6">
                  <c:v>10457677.23</c:v>
                </c:pt>
                <c:pt idx="7">
                  <c:v>0</c:v>
                </c:pt>
                <c:pt idx="8">
                  <c:v>0</c:v>
                </c:pt>
                <c:pt idx="9">
                  <c:v>0</c:v>
                </c:pt>
                <c:pt idx="10">
                  <c:v>0</c:v>
                </c:pt>
                <c:pt idx="11">
                  <c:v>0</c:v>
                </c:pt>
              </c:numCache>
            </c:numRef>
          </c:val>
          <c:smooth val="0"/>
        </c:ser>
        <c:dLbls>
          <c:showLegendKey val="0"/>
          <c:showVal val="0"/>
          <c:showCatName val="0"/>
          <c:showSerName val="0"/>
          <c:showPercent val="0"/>
          <c:showBubbleSize val="0"/>
        </c:dLbls>
        <c:marker val="1"/>
        <c:smooth val="0"/>
        <c:axId val="1581232960"/>
        <c:axId val="1319782672"/>
      </c:lineChart>
      <c:catAx>
        <c:axId val="158123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pt-BR" sz="900" b="0" i="0" u="none" strike="noStrike" kern="1200" baseline="0">
                <a:solidFill>
                  <a:schemeClr val="tx1">
                    <a:lumMod val="65000"/>
                    <a:lumOff val="35000"/>
                  </a:schemeClr>
                </a:solidFill>
                <a:latin typeface="+mn-lt"/>
                <a:ea typeface="+mn-ea"/>
                <a:cs typeface="+mn-cs"/>
              </a:defRPr>
            </a:pPr>
          </a:p>
        </c:txPr>
        <c:crossAx val="1319782672"/>
        <c:crosses val="autoZero"/>
        <c:auto val="1"/>
        <c:lblAlgn val="ctr"/>
        <c:lblOffset val="100"/>
        <c:noMultiLvlLbl val="0"/>
      </c:catAx>
      <c:valAx>
        <c:axId val="1319782672"/>
        <c:scaling>
          <c:orientation val="minMax"/>
        </c:scaling>
        <c:delete val="0"/>
        <c:axPos val="l"/>
        <c:majorGridlines>
          <c:spPr>
            <a:ln w="9525" cap="flat" cmpd="sng" algn="ctr">
              <a:solidFill>
                <a:schemeClr val="tx1">
                  <a:lumMod val="15000"/>
                  <a:lumOff val="85000"/>
                </a:schemeClr>
              </a:solidFill>
              <a:round/>
            </a:ln>
            <a:effectLst/>
          </c:spPr>
        </c:majorGridlines>
        <c:numFmt formatCode="_-&quot;R$&quot;\ * #,##0_-;\-&quot;R$&quot;\ * #,##0_-;_-&quot;R$&quot;\ * &quot;-&quot;??_-;_-@_-" sourceLinked="1"/>
        <c:majorTickMark val="none"/>
        <c:minorTickMark val="none"/>
        <c:tickLblPos val="nextTo"/>
        <c:spPr>
          <a:noFill/>
          <a:ln>
            <a:noFill/>
          </a:ln>
          <a:effectLst/>
        </c:spPr>
        <c:txPr>
          <a:bodyPr rot="-60000000" spcFirstLastPara="1" vertOverflow="ellipsis" vert="horz" wrap="square" anchor="ctr" anchorCtr="1"/>
          <a:lstStyle/>
          <a:p>
            <a:pPr>
              <a:defRPr lang="pt-BR" sz="900" b="0" i="0" u="none" strike="noStrike" kern="1200" baseline="0">
                <a:solidFill>
                  <a:schemeClr val="tx1">
                    <a:lumMod val="65000"/>
                    <a:lumOff val="35000"/>
                  </a:schemeClr>
                </a:solidFill>
                <a:latin typeface="+mn-lt"/>
                <a:ea typeface="+mn-ea"/>
                <a:cs typeface="+mn-cs"/>
              </a:defRPr>
            </a:pPr>
          </a:p>
        </c:txPr>
        <c:crossAx val="1581232960"/>
        <c:crosses val="autoZero"/>
        <c:crossBetween val="between"/>
      </c:valAx>
      <c:spPr>
        <a:noFill/>
        <a:ln>
          <a:noFill/>
        </a:ln>
        <a:effectLst/>
      </c:spPr>
    </c:plotArea>
    <c:legend>
      <c:legendPos val="b"/>
      <c:layout>
        <c:manualLayout>
          <c:xMode val="edge"/>
          <c:yMode val="edge"/>
          <c:x val="0.222182536129608"/>
          <c:y val="0.141420257854948"/>
          <c:w val="0.72156079446135"/>
          <c:h val="0.0703758408920302"/>
        </c:manualLayout>
      </c:layout>
      <c:overlay val="0"/>
      <c:spPr>
        <a:noFill/>
        <a:ln>
          <a:noFill/>
        </a:ln>
        <a:effectLst/>
      </c:spPr>
      <c:txPr>
        <a:bodyPr rot="0" spcFirstLastPara="1" vertOverflow="ellipsis" vert="horz" wrap="square" anchor="ctr" anchorCtr="1"/>
        <a:lstStyle/>
        <a:p>
          <a:pPr>
            <a:defRPr lang="pt-BR" sz="900" b="0" i="0" u="none" strike="noStrike" kern="1200" baseline="0">
              <a:solidFill>
                <a:schemeClr val="tx1">
                  <a:lumMod val="65000"/>
                  <a:lumOff val="35000"/>
                </a:schemeClr>
              </a:solidFill>
              <a:latin typeface="+mn-lt"/>
              <a:ea typeface="+mn-ea"/>
              <a:cs typeface="+mn-cs"/>
            </a:defRPr>
          </a:pPr>
        </a:p>
      </c:txPr>
    </c:legend>
    <c:plotVisOnly val="1"/>
    <c:dispBlanksAs val="gap"/>
    <c:showDLblsOverMax val="0"/>
    <c:extLst>
      <c:ext uri="{0b15fc19-7d7d-44ad-8c2d-2c3a37ce22c3}">
        <chartProps xmlns="https://web.wps.cn/et/2018/main" chartId="{7750543f-f66e-4d52-9af9-df9586a25c52}"/>
      </c:ext>
    </c:extLst>
  </c:chart>
  <c:spPr>
    <a:solidFill>
      <a:schemeClr val="bg1"/>
    </a:solidFill>
    <a:ln w="9525" cap="flat" cmpd="sng" algn="ctr">
      <a:solidFill>
        <a:schemeClr val="tx1">
          <a:lumMod val="15000"/>
          <a:lumOff val="85000"/>
        </a:schemeClr>
      </a:solidFill>
      <a:round/>
    </a:ln>
    <a:effectLst/>
  </c:spPr>
  <c:txPr>
    <a:bodyPr/>
    <a:lstStyle/>
    <a:p>
      <a:pPr>
        <a:defRPr lang="pt-BR"/>
      </a:pP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pt-BR" sz="1600" b="1" i="0" u="none" strike="noStrike" kern="1200" baseline="0">
                <a:solidFill>
                  <a:schemeClr val="tx2"/>
                </a:solidFill>
                <a:latin typeface="+mn-lt"/>
                <a:ea typeface="+mn-ea"/>
                <a:cs typeface="+mn-cs"/>
              </a:defRPr>
            </a:pPr>
            <a:r>
              <a:rPr lang="pt-BR"/>
              <a:t>CONSOLIDADO DEDUÇÕES</a:t>
            </a:r>
            <a:endParaRPr lang="pt-BR"/>
          </a:p>
        </c:rich>
      </c:tx>
      <c:layout/>
      <c:overlay val="0"/>
      <c:spPr>
        <a:noFill/>
        <a:ln>
          <a:noFill/>
        </a:ln>
        <a:effectLst/>
      </c:spPr>
    </c:title>
    <c:autoTitleDeleted val="0"/>
    <c:plotArea>
      <c:layout/>
      <c:pieChart>
        <c:varyColors val="1"/>
        <c:ser>
          <c:idx val="0"/>
          <c:order val="0"/>
          <c:spPr/>
          <c:explosion val="0"/>
          <c:dPt>
            <c:idx val="0"/>
            <c:bubble3D val="0"/>
            <c:explosion val="1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dPt>
          <c:dLbls>
            <c:dLbl>
              <c:idx val="2"/>
              <c:delete val="1"/>
            </c:dLbl>
            <c:spPr>
              <a:noFill/>
              <a:ln>
                <a:noFill/>
              </a:ln>
              <a:effectLst/>
            </c:spPr>
            <c:txPr>
              <a:bodyPr rot="0" spcFirstLastPara="1" vertOverflow="ellipsis" vert="horz" wrap="square" lIns="38100" tIns="19050" rIns="38100" bIns="19050" anchor="ctr" anchorCtr="1">
                <a:spAutoFit/>
              </a:bodyPr>
              <a:lstStyle/>
              <a:p>
                <a:pPr>
                  <a:defRPr lang="pt-BR" sz="1120" b="0" i="0" u="none" strike="noStrike" kern="1200" baseline="0">
                    <a:solidFill>
                      <a:schemeClr val="bg1"/>
                    </a:solidFill>
                    <a:latin typeface="+mn-lt"/>
                    <a:ea typeface="+mn-ea"/>
                    <a:cs typeface="+mn-cs"/>
                  </a:defRPr>
                </a:pPr>
              </a:p>
            </c:txPr>
            <c:dLblPos val="ctr"/>
            <c:showLegendKey val="0"/>
            <c:showVal val="0"/>
            <c:showCatName val="0"/>
            <c:showSerName val="0"/>
            <c:showPercent val="1"/>
            <c:showBubbleSize val="0"/>
            <c:showLeaderLines val="1"/>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(Destinação!$A$13,Destinação!$A$17,Destinação!$A$18)</c:f>
              <c:strCache>
                <c:ptCount val="3"/>
                <c:pt idx="0">
                  <c:v>SUBTOTAL FUNSET</c:v>
                </c:pt>
                <c:pt idx="1" c:formatCode="&quot;R$&quot;\ #,##0">
                  <c:v>SUBTOTAL DREM</c:v>
                </c:pt>
                <c:pt idx="2">
                  <c:v>RESTITUIÇÃO DE MULTAS DE TRÂNSITO</c:v>
                </c:pt>
              </c:strCache>
            </c:strRef>
          </c:cat>
          <c:val>
            <c:numRef>
              <c:f>(Destinação!$N$13,Destinação!$N$17,Destinação!$N$18)</c:f>
              <c:numCache>
                <c:formatCode>_-"R$"\ * #,##0_-;\-"R$"\ * #,##0_-;_-"R$"\ * "-"??_-;_-@_-</c:formatCode>
                <c:ptCount val="3"/>
                <c:pt idx="0">
                  <c:v>-4602770.01</c:v>
                </c:pt>
                <c:pt idx="1">
                  <c:v>-28108124.64</c:v>
                </c:pt>
                <c:pt idx="2">
                  <c:v>-33708.27</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egendEntry>
        <c:idx val="2"/>
        <c:delete val="1"/>
      </c:legendEntry>
      <c:layout/>
      <c:overlay val="0"/>
      <c:spPr>
        <a:noFill/>
        <a:ln>
          <a:noFill/>
        </a:ln>
        <a:effectLst/>
      </c:spPr>
      <c:txPr>
        <a:bodyPr rot="0" spcFirstLastPara="1" vertOverflow="ellipsis" vert="horz" wrap="square" anchor="ctr" anchorCtr="1"/>
        <a:lstStyle/>
        <a:p>
          <a:pPr>
            <a:defRPr lang="pt-BR" sz="1040" b="0" i="0" u="none" strike="noStrike" kern="1200" baseline="0">
              <a:solidFill>
                <a:schemeClr val="tx2"/>
              </a:solidFill>
              <a:latin typeface="+mn-lt"/>
              <a:ea typeface="+mn-ea"/>
              <a:cs typeface="+mn-cs"/>
            </a:defRPr>
          </a:pPr>
        </a:p>
      </c:txPr>
    </c:legend>
    <c:plotVisOnly val="1"/>
    <c:dispBlanksAs val="gap"/>
    <c:showDLblsOverMax val="0"/>
    <c:extLst>
      <c:ext uri="{0b15fc19-7d7d-44ad-8c2d-2c3a37ce22c3}">
        <chartProps xmlns="https://web.wps.cn/et/2018/main" chartId="{8ca39148-6592-44fc-88ef-82fe240c8124}"/>
      </c:ext>
    </c:extLst>
  </c:chart>
  <c:spPr>
    <a:solidFill>
      <a:schemeClr val="bg1"/>
    </a:solidFill>
    <a:ln w="9525" cap="flat" cmpd="sng" algn="ctr">
      <a:solidFill>
        <a:schemeClr val="tx2">
          <a:lumMod val="15000"/>
          <a:lumOff val="85000"/>
        </a:schemeClr>
      </a:solidFill>
      <a:round/>
    </a:ln>
    <a:effectLst/>
  </c:spPr>
  <c:txPr>
    <a:bodyPr/>
    <a:lstStyle/>
    <a:p>
      <a:pPr>
        <a:defRPr lang="pt-BR"/>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4" Type="http://schemas.openxmlformats.org/officeDocument/2006/relationships/image" Target="../media/image1.png"/><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340568</xdr:colOff>
      <xdr:row>0</xdr:row>
      <xdr:rowOff>241787</xdr:rowOff>
    </xdr:from>
    <xdr:to>
      <xdr:col>0</xdr:col>
      <xdr:colOff>4400760</xdr:colOff>
      <xdr:row>1</xdr:row>
      <xdr:rowOff>231321</xdr:rowOff>
    </xdr:to>
    <xdr:pic>
      <xdr:nvPicPr>
        <xdr:cNvPr id="2" name="Imagem 1" descr="Logo BHTRANS - sem escrito"/>
        <xdr:cNvPicPr>
          <a:picLocks noChangeAspect="1" noChangeArrowheads="1"/>
        </xdr:cNvPicPr>
      </xdr:nvPicPr>
      <xdr:blipFill>
        <a:blip r:embed="rId4" cstate="print">
          <a:extLst>
            <a:ext uri="{28A0092B-C50C-407E-A947-70E740481C1C}">
              <a14:useLocalDpi xmlns:a14="http://schemas.microsoft.com/office/drawing/2010/main" val="0"/>
            </a:ext>
          </a:extLst>
        </a:blip>
        <a:srcRect/>
        <a:stretch>
          <a:fillRect/>
        </a:stretch>
      </xdr:blipFill>
      <xdr:spPr>
        <a:xfrm>
          <a:off x="340360" y="241300"/>
          <a:ext cx="4060190" cy="789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854530</xdr:colOff>
      <xdr:row>32</xdr:row>
      <xdr:rowOff>122464</xdr:rowOff>
    </xdr:from>
    <xdr:to>
      <xdr:col>5</xdr:col>
      <xdr:colOff>723901</xdr:colOff>
      <xdr:row>40</xdr:row>
      <xdr:rowOff>8165</xdr:rowOff>
    </xdr:to>
    <xdr:graphicFrame>
      <xdr:nvGraphicFramePr>
        <xdr:cNvPr id="3" name="Gráfico 2"/>
        <xdr:cNvGraphicFramePr/>
      </xdr:nvGraphicFramePr>
      <xdr:xfrm>
        <a:off x="7112000" y="7951470"/>
        <a:ext cx="4441825" cy="304355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40821</xdr:colOff>
      <xdr:row>41</xdr:row>
      <xdr:rowOff>40820</xdr:rowOff>
    </xdr:from>
    <xdr:to>
      <xdr:col>9</xdr:col>
      <xdr:colOff>81641</xdr:colOff>
      <xdr:row>46</xdr:row>
      <xdr:rowOff>97971</xdr:rowOff>
    </xdr:to>
    <xdr:sp>
      <xdr:nvSpPr>
        <xdr:cNvPr id="5" name="CaixaDeTexto 4"/>
        <xdr:cNvSpPr txBox="1"/>
      </xdr:nvSpPr>
      <xdr:spPr>
        <a:xfrm>
          <a:off x="40640" y="11228070"/>
          <a:ext cx="17252315" cy="1009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600">
              <a:solidFill>
                <a:schemeClr val="dk1"/>
              </a:solidFill>
              <a:effectLst/>
              <a:latin typeface="+mn-lt"/>
              <a:ea typeface="+mn-ea"/>
              <a:cs typeface="+mn-cs"/>
            </a:rPr>
            <a:t> </a:t>
          </a:r>
          <a:r>
            <a:rPr lang="pt-BR" sz="1600" b="0" i="0">
              <a:solidFill>
                <a:schemeClr val="dk1"/>
              </a:solidFill>
              <a:effectLst/>
              <a:latin typeface="+mn-lt"/>
              <a:ea typeface="+mn-ea"/>
              <a:cs typeface="+mn-cs"/>
            </a:rPr>
            <a:t>A consolidação das despesas realizadas considera todos os pagamentos realizados no exercício corrente, incluídos tanto aqueles custeados com recursos arrecadados neste ano como os custeados com saldos de superávit de exercícios anteriores. </a:t>
          </a:r>
          <a:endParaRPr lang="pt-BR" sz="1400"/>
        </a:p>
      </xdr:txBody>
    </xdr:sp>
    <xdr:clientData/>
  </xdr:twoCellAnchor>
  <xdr:twoCellAnchor>
    <xdr:from>
      <xdr:col>5</xdr:col>
      <xdr:colOff>836837</xdr:colOff>
      <xdr:row>32</xdr:row>
      <xdr:rowOff>125186</xdr:rowOff>
    </xdr:from>
    <xdr:to>
      <xdr:col>8</xdr:col>
      <xdr:colOff>1197428</xdr:colOff>
      <xdr:row>40</xdr:row>
      <xdr:rowOff>0</xdr:rowOff>
    </xdr:to>
    <xdr:graphicFrame>
      <xdr:nvGraphicFramePr>
        <xdr:cNvPr id="9" name="Gráfico 8"/>
        <xdr:cNvGraphicFramePr/>
      </xdr:nvGraphicFramePr>
      <xdr:xfrm>
        <a:off x="11666220" y="7954645"/>
        <a:ext cx="5189855" cy="30327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1347106</xdr:colOff>
      <xdr:row>32</xdr:row>
      <xdr:rowOff>122464</xdr:rowOff>
    </xdr:from>
    <xdr:to>
      <xdr:col>12</xdr:col>
      <xdr:colOff>966107</xdr:colOff>
      <xdr:row>40</xdr:row>
      <xdr:rowOff>0</xdr:rowOff>
    </xdr:to>
    <xdr:graphicFrame>
      <xdr:nvGraphicFramePr>
        <xdr:cNvPr id="12" name="Gráfico 11"/>
        <xdr:cNvGraphicFramePr/>
      </xdr:nvGraphicFramePr>
      <xdr:xfrm>
        <a:off x="17005935" y="7951470"/>
        <a:ext cx="5048250" cy="3035935"/>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52"/>
  <sheetViews>
    <sheetView showGridLines="0" zoomScale="70" zoomScaleNormal="70" workbookViewId="0">
      <pane xSplit="1" ySplit="5" topLeftCell="B6" activePane="bottomRight" state="frozen"/>
      <selection/>
      <selection pane="topRight"/>
      <selection pane="bottomLeft"/>
      <selection pane="bottomRight" activeCell="N34" sqref="N34"/>
    </sheetView>
  </sheetViews>
  <sheetFormatPr defaultColWidth="9" defaultRowHeight="15"/>
  <cols>
    <col min="1" max="1" width="70.5714285714286" customWidth="1"/>
    <col min="2" max="3" width="23.2857142857143" customWidth="1"/>
    <col min="4" max="4" width="25.7142857142857" customWidth="1"/>
    <col min="5" max="5" width="19.5714285714286" customWidth="1"/>
    <col min="6" max="7" width="24" customWidth="1"/>
    <col min="8" max="8" width="24.4285714285714" customWidth="1"/>
    <col min="9" max="10" width="23.2857142857143" customWidth="1"/>
    <col min="11" max="11" width="18.4285714285714" customWidth="1"/>
    <col min="12" max="12" width="16.4285714285714" customWidth="1"/>
    <col min="13" max="13" width="19.7142857142857" customWidth="1"/>
    <col min="14" max="14" width="24.8571428571429" customWidth="1"/>
    <col min="15" max="15" width="5.71428571428571" customWidth="1"/>
    <col min="16" max="16" width="13.5714285714286" customWidth="1"/>
  </cols>
  <sheetData>
    <row r="1" ht="63" customHeight="1" spans="1:14">
      <c r="A1" s="21" t="s">
        <v>0</v>
      </c>
      <c r="B1" s="21"/>
      <c r="C1" s="21"/>
      <c r="D1" s="21"/>
      <c r="E1" s="21"/>
      <c r="F1" s="21"/>
      <c r="G1" s="21"/>
      <c r="H1" s="21"/>
      <c r="I1" s="21"/>
      <c r="J1" s="21"/>
      <c r="K1" s="21"/>
      <c r="L1" s="21"/>
      <c r="M1" s="21"/>
      <c r="N1" s="21"/>
    </row>
    <row r="2" ht="18.75" spans="1:14">
      <c r="A2" s="22" t="s">
        <v>1</v>
      </c>
      <c r="B2" s="22"/>
      <c r="C2" s="22"/>
      <c r="D2" s="22"/>
      <c r="E2" s="22"/>
      <c r="F2" s="22"/>
      <c r="G2" s="22"/>
      <c r="H2" s="22"/>
      <c r="I2" s="22"/>
      <c r="J2" s="22"/>
      <c r="K2" s="22"/>
      <c r="L2" s="22"/>
      <c r="M2" s="22"/>
      <c r="N2" s="22"/>
    </row>
    <row r="3" ht="8.25" customHeight="1" spans="1:14">
      <c r="A3" s="23"/>
      <c r="B3" s="23"/>
    </row>
    <row r="4" ht="31.5" customHeight="1" spans="1:14">
      <c r="A4" s="24" t="s">
        <v>2</v>
      </c>
      <c r="B4" s="24"/>
      <c r="C4" s="24"/>
      <c r="D4" s="24"/>
      <c r="E4" s="24"/>
      <c r="F4" s="24"/>
      <c r="G4" s="24"/>
      <c r="H4" s="24"/>
      <c r="I4" s="24"/>
      <c r="J4" s="24"/>
      <c r="K4" s="24"/>
      <c r="L4" s="24"/>
      <c r="M4" s="24"/>
      <c r="N4" s="24"/>
    </row>
    <row r="5" s="19" customFormat="1" ht="15.75" spans="1:14">
      <c r="A5" s="25" t="s">
        <v>3</v>
      </c>
      <c r="B5" s="25" t="s">
        <v>4</v>
      </c>
      <c r="C5" s="25" t="s">
        <v>5</v>
      </c>
      <c r="D5" s="25" t="s">
        <v>6</v>
      </c>
      <c r="E5" s="25" t="s">
        <v>7</v>
      </c>
      <c r="F5" s="25" t="s">
        <v>8</v>
      </c>
      <c r="G5" s="25" t="s">
        <v>9</v>
      </c>
      <c r="H5" s="25" t="s">
        <v>10</v>
      </c>
      <c r="I5" s="25" t="s">
        <v>11</v>
      </c>
      <c r="J5" s="25" t="s">
        <v>12</v>
      </c>
      <c r="K5" s="25" t="s">
        <v>13</v>
      </c>
      <c r="L5" s="25" t="s">
        <v>14</v>
      </c>
      <c r="M5" s="25" t="s">
        <v>15</v>
      </c>
      <c r="N5" s="25" t="s">
        <v>16</v>
      </c>
    </row>
    <row r="6" s="19" customFormat="1" ht="15.75" spans="1:14">
      <c r="A6" s="26" t="s">
        <v>17</v>
      </c>
      <c r="B6" s="26"/>
      <c r="C6" s="26"/>
      <c r="D6" s="26"/>
      <c r="E6" s="26"/>
      <c r="F6" s="26"/>
      <c r="G6" s="26"/>
      <c r="H6" s="26"/>
      <c r="I6" s="26"/>
      <c r="J6" s="26"/>
      <c r="K6" s="26"/>
      <c r="L6" s="26"/>
      <c r="M6" s="26"/>
      <c r="N6" s="26"/>
    </row>
    <row r="7" s="19" customFormat="1" ht="15.75" spans="1:14">
      <c r="A7" s="27" t="s">
        <v>18</v>
      </c>
      <c r="B7" s="28">
        <v>11389040.43</v>
      </c>
      <c r="C7" s="28">
        <v>10618369.8</v>
      </c>
      <c r="D7" s="28">
        <v>9961958.82</v>
      </c>
      <c r="E7" s="28">
        <v>10087882.99</v>
      </c>
      <c r="F7" s="28">
        <v>11573698.96</v>
      </c>
      <c r="G7" s="28">
        <v>12906085.98</v>
      </c>
      <c r="H7" s="28">
        <v>15650943.95</v>
      </c>
      <c r="I7" s="28"/>
      <c r="J7" s="29"/>
      <c r="K7" s="30"/>
      <c r="L7" s="30"/>
      <c r="M7" s="31"/>
      <c r="N7" s="32">
        <f>SUM(B7:M7)</f>
        <v>82187980.93</v>
      </c>
    </row>
    <row r="8" s="19" customFormat="1" ht="15.75" spans="1:14">
      <c r="A8" s="27" t="s">
        <v>19</v>
      </c>
      <c r="B8" s="28">
        <v>1117377.62</v>
      </c>
      <c r="C8" s="28">
        <v>1013412.07</v>
      </c>
      <c r="D8" s="28">
        <v>1177974.82</v>
      </c>
      <c r="E8" s="28">
        <v>1157201.19</v>
      </c>
      <c r="F8" s="28">
        <v>1068524.68</v>
      </c>
      <c r="G8" s="28">
        <v>1180273.99</v>
      </c>
      <c r="H8" s="28">
        <v>3188651.42</v>
      </c>
      <c r="I8" s="28"/>
      <c r="J8" s="29"/>
      <c r="K8" s="30"/>
      <c r="L8" s="30"/>
      <c r="M8" s="31"/>
      <c r="N8" s="32">
        <f>SUM(B8:M8)</f>
        <v>9903415.79</v>
      </c>
    </row>
    <row r="9" s="19" customFormat="1" ht="15.75" spans="1:14">
      <c r="A9" s="33" t="s">
        <v>20</v>
      </c>
      <c r="B9" s="34">
        <f t="shared" ref="B9:G9" si="0">SUM(B7:B8)</f>
        <v>12506418.05</v>
      </c>
      <c r="C9" s="34">
        <f t="shared" si="0"/>
        <v>11631781.87</v>
      </c>
      <c r="D9" s="34">
        <f t="shared" si="0"/>
        <v>11139933.64</v>
      </c>
      <c r="E9" s="34">
        <f t="shared" si="0"/>
        <v>11245084.18</v>
      </c>
      <c r="F9" s="34">
        <f t="shared" si="0"/>
        <v>12642223.64</v>
      </c>
      <c r="G9" s="34">
        <f t="shared" si="0"/>
        <v>14086359.97</v>
      </c>
      <c r="H9" s="34">
        <f t="shared" ref="H9" si="1">SUM(H7:H8)</f>
        <v>18839595.37</v>
      </c>
      <c r="I9" s="34">
        <f t="shared" ref="I9" si="2">SUM(I7:I8)</f>
        <v>0</v>
      </c>
      <c r="J9" s="34">
        <f t="shared" ref="J9" si="3">SUM(J7:J8)</f>
        <v>0</v>
      </c>
      <c r="K9" s="34">
        <f t="shared" ref="K9" si="4">SUM(K7:K8)</f>
        <v>0</v>
      </c>
      <c r="L9" s="34">
        <f t="shared" ref="L9" si="5">SUM(L7:L8)</f>
        <v>0</v>
      </c>
      <c r="M9" s="34">
        <f t="shared" ref="M9" si="6">SUM(M7:M8)</f>
        <v>0</v>
      </c>
      <c r="N9" s="34">
        <f>SUM(B9:M9)</f>
        <v>92091396.72</v>
      </c>
    </row>
    <row r="10" s="19" customFormat="1" ht="15.75" spans="1:14">
      <c r="A10" s="35" t="s">
        <v>21</v>
      </c>
      <c r="B10" s="36"/>
      <c r="C10" s="36"/>
      <c r="D10" s="36"/>
      <c r="E10" s="36"/>
      <c r="F10" s="36"/>
      <c r="G10" s="36"/>
      <c r="H10" s="36"/>
      <c r="I10" s="36"/>
      <c r="J10" s="36"/>
      <c r="K10" s="37"/>
      <c r="L10" s="37"/>
      <c r="M10" s="38"/>
      <c r="N10" s="37"/>
    </row>
    <row r="11" s="19" customFormat="1" ht="15.75" spans="1:14">
      <c r="A11" s="27" t="s">
        <v>22</v>
      </c>
      <c r="B11" s="39">
        <v>-569213.87</v>
      </c>
      <c r="C11" s="39">
        <v>-530700.29</v>
      </c>
      <c r="D11" s="39">
        <v>-497891.61</v>
      </c>
      <c r="E11" s="39">
        <v>-504183.51</v>
      </c>
      <c r="F11" s="39">
        <v>-578426.44</v>
      </c>
      <c r="G11" s="39">
        <v>-645007.78</v>
      </c>
      <c r="H11" s="39">
        <v>-782175.72</v>
      </c>
      <c r="I11" s="39"/>
      <c r="J11" s="40"/>
      <c r="K11" s="40"/>
      <c r="L11" s="40"/>
      <c r="M11" s="40"/>
      <c r="N11" s="41">
        <f t="shared" ref="N11:N21" si="7">SUM(B11:M11)</f>
        <v>-4107599.22</v>
      </c>
    </row>
    <row r="12" s="19" customFormat="1" ht="15.75" spans="1:14">
      <c r="A12" s="27" t="s">
        <v>23</v>
      </c>
      <c r="B12" s="39">
        <v>-55868.88</v>
      </c>
      <c r="C12" s="39">
        <v>-50670.6</v>
      </c>
      <c r="D12" s="39">
        <v>-58898.74</v>
      </c>
      <c r="E12" s="39">
        <v>-57860.06</v>
      </c>
      <c r="F12" s="39">
        <v>-53426.24</v>
      </c>
      <c r="G12" s="39">
        <v>-59013.7</v>
      </c>
      <c r="H12" s="39">
        <v>-159432.57</v>
      </c>
      <c r="I12" s="39"/>
      <c r="J12" s="40"/>
      <c r="K12" s="40"/>
      <c r="L12" s="40"/>
      <c r="M12" s="40"/>
      <c r="N12" s="41">
        <f t="shared" si="7"/>
        <v>-495170.79</v>
      </c>
    </row>
    <row r="13" s="19" customFormat="1" ht="15.75" spans="1:14">
      <c r="A13" s="42" t="s">
        <v>24</v>
      </c>
      <c r="B13" s="43">
        <f t="shared" ref="B13:G13" si="8">SUM(B11:B12)</f>
        <v>-625082.75</v>
      </c>
      <c r="C13" s="43">
        <f t="shared" si="8"/>
        <v>-581370.89</v>
      </c>
      <c r="D13" s="43">
        <f t="shared" si="8"/>
        <v>-556790.35</v>
      </c>
      <c r="E13" s="43">
        <f t="shared" si="8"/>
        <v>-562043.57</v>
      </c>
      <c r="F13" s="43">
        <f t="shared" si="8"/>
        <v>-631852.68</v>
      </c>
      <c r="G13" s="43">
        <f t="shared" si="8"/>
        <v>-704021.48</v>
      </c>
      <c r="H13" s="43">
        <f t="shared" ref="H13" si="9">SUM(H11:H12)</f>
        <v>-941608.29</v>
      </c>
      <c r="I13" s="43">
        <f t="shared" ref="I13" si="10">SUM(I11:I12)</f>
        <v>0</v>
      </c>
      <c r="J13" s="43">
        <f t="shared" ref="J13" si="11">SUM(J11:J12)</f>
        <v>0</v>
      </c>
      <c r="K13" s="43">
        <f t="shared" ref="K13" si="12">SUM(K11:K12)</f>
        <v>0</v>
      </c>
      <c r="L13" s="43">
        <f t="shared" ref="L13" si="13">SUM(L11:L12)</f>
        <v>0</v>
      </c>
      <c r="M13" s="43">
        <f t="shared" ref="M13" si="14">SUM(M11:M12)</f>
        <v>0</v>
      </c>
      <c r="N13" s="43">
        <f t="shared" si="7"/>
        <v>-4602770.01</v>
      </c>
    </row>
    <row r="14" s="19" customFormat="1" ht="31.5" spans="1:14">
      <c r="A14" s="44" t="s">
        <v>25</v>
      </c>
      <c r="B14" s="39">
        <v>-5409913.28</v>
      </c>
      <c r="C14" s="39">
        <v>-5043125.05</v>
      </c>
      <c r="D14" s="39">
        <v>-4725920.64</v>
      </c>
      <c r="E14" s="39">
        <v>-4789825.49</v>
      </c>
      <c r="F14" s="39">
        <v>-5495897.09</v>
      </c>
      <c r="G14" s="39">
        <v>-6130196.8</v>
      </c>
      <c r="H14" s="39">
        <v>-7428458.39</v>
      </c>
      <c r="I14" s="39"/>
      <c r="J14" s="45"/>
      <c r="K14" s="45"/>
      <c r="L14" s="45"/>
      <c r="M14" s="39"/>
      <c r="N14" s="41">
        <f t="shared" si="7"/>
        <v>-39023336.74</v>
      </c>
    </row>
    <row r="15" s="19" customFormat="1" ht="15.75" spans="1:14">
      <c r="A15" s="44" t="s">
        <v>26</v>
      </c>
      <c r="B15" s="46">
        <v>2163965.31</v>
      </c>
      <c r="C15" s="46">
        <v>2017250.02</v>
      </c>
      <c r="D15" s="46">
        <v>1890368.26</v>
      </c>
      <c r="E15" s="46">
        <v>1915930.19</v>
      </c>
      <c r="F15" s="46">
        <v>2198358.84</v>
      </c>
      <c r="G15" s="46">
        <v>2452078.72</v>
      </c>
      <c r="H15" s="46">
        <v>2971383.35</v>
      </c>
      <c r="I15" s="46"/>
      <c r="J15" s="46"/>
      <c r="K15" s="46"/>
      <c r="L15" s="46"/>
      <c r="M15" s="46"/>
      <c r="N15" s="46">
        <f t="shared" si="7"/>
        <v>15609334.69</v>
      </c>
    </row>
    <row r="16" s="19" customFormat="1" ht="33" customHeight="1" spans="1:14">
      <c r="A16" s="44" t="s">
        <v>27</v>
      </c>
      <c r="B16" s="39">
        <v>-530754.37</v>
      </c>
      <c r="C16" s="39">
        <v>-471370.75</v>
      </c>
      <c r="D16" s="39">
        <v>-559538.05</v>
      </c>
      <c r="E16" s="39">
        <v>-549670.58</v>
      </c>
      <c r="F16" s="39">
        <v>-507549.24</v>
      </c>
      <c r="G16" s="39">
        <v>-560630.16</v>
      </c>
      <c r="H16" s="39">
        <v>-1514609.44</v>
      </c>
      <c r="I16" s="39"/>
      <c r="J16" s="45"/>
      <c r="K16" s="45"/>
      <c r="L16" s="45"/>
      <c r="M16" s="39"/>
      <c r="N16" s="41">
        <f t="shared" si="7"/>
        <v>-4694122.59</v>
      </c>
    </row>
    <row r="17" s="19" customFormat="1" ht="15.75" spans="1:15">
      <c r="A17" s="47" t="s">
        <v>28</v>
      </c>
      <c r="B17" s="43">
        <f>SUM(B14:B16)</f>
        <v>-3776702.34</v>
      </c>
      <c r="C17" s="43">
        <f t="shared" ref="B17:G17" si="15">SUM(C14:C16)</f>
        <v>-3497245.78</v>
      </c>
      <c r="D17" s="43">
        <f t="shared" si="15"/>
        <v>-3395090.43</v>
      </c>
      <c r="E17" s="43">
        <f t="shared" si="15"/>
        <v>-3423565.88</v>
      </c>
      <c r="F17" s="43">
        <f t="shared" si="15"/>
        <v>-3805087.49</v>
      </c>
      <c r="G17" s="43">
        <f t="shared" si="15"/>
        <v>-4238748.24</v>
      </c>
      <c r="H17" s="43">
        <f t="shared" ref="H17" si="16">SUM(H14:H16)</f>
        <v>-5971684.48</v>
      </c>
      <c r="I17" s="43">
        <f t="shared" ref="I17" si="17">SUM(I14:I16)</f>
        <v>0</v>
      </c>
      <c r="J17" s="43">
        <f t="shared" ref="J17" si="18">SUM(J14:J16)</f>
        <v>0</v>
      </c>
      <c r="K17" s="43">
        <f t="shared" ref="K17" si="19">SUM(K14:K16)</f>
        <v>0</v>
      </c>
      <c r="L17" s="43">
        <f t="shared" ref="L17" si="20">SUM(L14:L16)</f>
        <v>0</v>
      </c>
      <c r="M17" s="43">
        <f t="shared" ref="M17" si="21">SUM(M14:M16)</f>
        <v>0</v>
      </c>
      <c r="N17" s="43">
        <f t="shared" si="7"/>
        <v>-28108124.64</v>
      </c>
    </row>
    <row r="18" s="19" customFormat="1" ht="15.75" spans="1:15">
      <c r="A18" s="27" t="s">
        <v>29</v>
      </c>
      <c r="B18" s="39">
        <v>0</v>
      </c>
      <c r="C18" s="48">
        <v>-1419.42</v>
      </c>
      <c r="D18" s="39">
        <v>-12225.93</v>
      </c>
      <c r="E18" s="39">
        <v>-4048.51</v>
      </c>
      <c r="F18" s="39">
        <v>-3478.34</v>
      </c>
      <c r="G18" s="39">
        <v>-684.61</v>
      </c>
      <c r="H18" s="39">
        <v>-11851.46</v>
      </c>
      <c r="I18" s="39"/>
      <c r="J18" s="45"/>
      <c r="K18" s="40"/>
      <c r="L18" s="40"/>
      <c r="M18" s="49"/>
      <c r="N18" s="41">
        <f t="shared" si="7"/>
        <v>-33708.27</v>
      </c>
    </row>
    <row r="19" s="19" customFormat="1" ht="15.75" spans="1:15">
      <c r="A19" s="33" t="s">
        <v>30</v>
      </c>
      <c r="B19" s="43">
        <f>B13+B17</f>
        <v>-4401785.09</v>
      </c>
      <c r="C19" s="43">
        <f>C13+C17</f>
        <v>-4078616.67</v>
      </c>
      <c r="D19" s="43">
        <f>D17+D18+D13</f>
        <v>-3964106.71</v>
      </c>
      <c r="E19" s="43">
        <f>E17+E18+E13</f>
        <v>-3989657.96</v>
      </c>
      <c r="F19" s="43">
        <f>F17+F18+F13</f>
        <v>-4440418.51</v>
      </c>
      <c r="G19" s="43">
        <f>G17+G18+G13</f>
        <v>-4943454.33</v>
      </c>
      <c r="H19" s="43">
        <f t="shared" ref="H19:M19" si="22">H17+H18+H13</f>
        <v>-6925144.23</v>
      </c>
      <c r="I19" s="43">
        <f t="shared" si="22"/>
        <v>0</v>
      </c>
      <c r="J19" s="43">
        <f t="shared" si="22"/>
        <v>0</v>
      </c>
      <c r="K19" s="43">
        <f t="shared" si="22"/>
        <v>0</v>
      </c>
      <c r="L19" s="43">
        <f t="shared" si="22"/>
        <v>0</v>
      </c>
      <c r="M19" s="43">
        <f t="shared" si="22"/>
        <v>0</v>
      </c>
      <c r="N19" s="43">
        <f t="shared" si="7"/>
        <v>-32743183.5</v>
      </c>
    </row>
    <row r="20" s="19" customFormat="1" ht="15.75" spans="1:15">
      <c r="A20" s="50" t="s">
        <v>31</v>
      </c>
      <c r="B20" s="51">
        <v>0</v>
      </c>
      <c r="C20" s="51">
        <v>0</v>
      </c>
      <c r="D20" s="51">
        <v>0</v>
      </c>
      <c r="E20" s="51">
        <v>0</v>
      </c>
      <c r="F20" s="51">
        <v>0</v>
      </c>
      <c r="G20" s="51">
        <v>0</v>
      </c>
      <c r="H20" s="51">
        <v>0</v>
      </c>
      <c r="I20" s="51"/>
      <c r="J20" s="51"/>
      <c r="K20" s="52"/>
      <c r="L20" s="52"/>
      <c r="M20" s="53"/>
      <c r="N20" s="32">
        <f t="shared" si="7"/>
        <v>0</v>
      </c>
    </row>
    <row r="21" s="19" customFormat="1" ht="15.75" spans="1:15">
      <c r="A21" s="54" t="s">
        <v>32</v>
      </c>
      <c r="B21" s="55">
        <f t="shared" ref="B21:G21" si="23">B7+B8+B11+B12+B14+B18+B20</f>
        <v>6471422.02</v>
      </c>
      <c r="C21" s="55">
        <f t="shared" si="23"/>
        <v>6005866.51</v>
      </c>
      <c r="D21" s="55">
        <f t="shared" si="23"/>
        <v>5844996.72</v>
      </c>
      <c r="E21" s="55">
        <f t="shared" si="23"/>
        <v>5889166.61</v>
      </c>
      <c r="F21" s="55">
        <f t="shared" si="23"/>
        <v>6510995.53</v>
      </c>
      <c r="G21" s="55">
        <f t="shared" si="23"/>
        <v>7251457.08</v>
      </c>
      <c r="H21" s="55">
        <f t="shared" ref="H21" si="24">H7+H8+H11+H12+H14+H18+H20</f>
        <v>10457677.23</v>
      </c>
      <c r="I21" s="55">
        <f t="shared" ref="I21" si="25">I7+I8+I11+I12+I14+I18+I20</f>
        <v>0</v>
      </c>
      <c r="J21" s="55">
        <f t="shared" ref="J21" si="26">J7+J8+J11+J12+J14+J18+J20</f>
        <v>0</v>
      </c>
      <c r="K21" s="55">
        <f t="shared" ref="K21" si="27">K7+K8+K11+K12+K14+K18+K20</f>
        <v>0</v>
      </c>
      <c r="L21" s="55">
        <f t="shared" ref="L21" si="28">L7+L8+L11+L12+L14+L18+L20</f>
        <v>0</v>
      </c>
      <c r="M21" s="55">
        <f t="shared" ref="M21" si="29">M7+M8+M11+M12+M14+M18+M20</f>
        <v>0</v>
      </c>
      <c r="N21" s="55">
        <f t="shared" si="7"/>
        <v>48431581.7</v>
      </c>
    </row>
    <row r="22" s="19" customFormat="1" ht="15.75" spans="1:15">
      <c r="A22" s="56"/>
      <c r="B22" s="57"/>
      <c r="C22" s="57"/>
      <c r="D22" s="57"/>
      <c r="E22" s="57"/>
      <c r="F22" s="57"/>
      <c r="G22" s="57"/>
      <c r="H22" s="57"/>
      <c r="I22" s="57"/>
      <c r="J22" s="57"/>
      <c r="K22" s="57"/>
      <c r="L22" s="57"/>
      <c r="M22" s="57"/>
      <c r="N22" s="58"/>
    </row>
    <row r="23" s="20" customFormat="1" ht="15.75" spans="1:15">
      <c r="A23" s="59" t="s">
        <v>33</v>
      </c>
      <c r="B23" s="60">
        <v>58150</v>
      </c>
      <c r="C23" s="61">
        <v>50720</v>
      </c>
      <c r="D23" s="61">
        <v>49896</v>
      </c>
      <c r="E23" s="61">
        <v>48205</v>
      </c>
      <c r="F23" s="62">
        <v>60431</v>
      </c>
      <c r="G23" s="62">
        <v>70148</v>
      </c>
      <c r="H23" s="63">
        <v>87598</v>
      </c>
      <c r="I23" s="63"/>
      <c r="J23" s="63"/>
      <c r="K23" s="63"/>
      <c r="L23" s="63"/>
      <c r="M23" s="63"/>
      <c r="N23" s="64">
        <f>SUM(B23:M23)</f>
        <v>425148</v>
      </c>
    </row>
    <row r="24" ht="18" customHeight="1" spans="1:15">
      <c r="A24" s="65"/>
      <c r="B24" s="65"/>
      <c r="G24" s="66"/>
    </row>
    <row r="25" ht="31.5" customHeight="1" spans="1:15">
      <c r="A25" s="24" t="s">
        <v>34</v>
      </c>
      <c r="B25" s="24"/>
      <c r="C25" s="24"/>
      <c r="D25" s="24"/>
      <c r="E25" s="24"/>
      <c r="F25" s="24"/>
      <c r="G25" s="24"/>
      <c r="H25" s="24"/>
      <c r="I25" s="24"/>
      <c r="J25" s="24"/>
      <c r="K25" s="24"/>
      <c r="L25" s="24"/>
      <c r="M25" s="24"/>
      <c r="N25" s="24"/>
    </row>
    <row r="26" s="19" customFormat="1" ht="18.75" spans="1:15">
      <c r="A26" s="67" t="s">
        <v>35</v>
      </c>
      <c r="B26" s="68"/>
      <c r="C26" s="68"/>
      <c r="D26" s="68"/>
      <c r="E26" s="68"/>
      <c r="F26" s="68"/>
      <c r="G26" s="68"/>
      <c r="H26" s="68"/>
      <c r="I26" s="68"/>
      <c r="J26" s="68"/>
      <c r="K26" s="68"/>
      <c r="L26" s="68"/>
      <c r="M26" s="68"/>
      <c r="N26" s="68"/>
    </row>
    <row r="27" s="19" customFormat="1" ht="15.75" spans="1:15">
      <c r="A27" s="25" t="str">
        <f>A5</f>
        <v>EXERCÍCIO 2026</v>
      </c>
      <c r="B27" s="25" t="s">
        <v>4</v>
      </c>
      <c r="C27" s="25" t="s">
        <v>5</v>
      </c>
      <c r="D27" s="25" t="s">
        <v>6</v>
      </c>
      <c r="E27" s="25" t="s">
        <v>7</v>
      </c>
      <c r="F27" s="25" t="s">
        <v>8</v>
      </c>
      <c r="G27" s="25" t="s">
        <v>9</v>
      </c>
      <c r="H27" s="25" t="s">
        <v>10</v>
      </c>
      <c r="I27" s="25" t="s">
        <v>11</v>
      </c>
      <c r="J27" s="25" t="s">
        <v>12</v>
      </c>
      <c r="K27" s="25" t="s">
        <v>13</v>
      </c>
      <c r="L27" s="25" t="s">
        <v>14</v>
      </c>
      <c r="M27" s="25" t="s">
        <v>15</v>
      </c>
      <c r="N27" s="25" t="s">
        <v>16</v>
      </c>
    </row>
    <row r="28" s="19" customFormat="1" ht="15.75" spans="1:15">
      <c r="A28" s="69" t="s">
        <v>36</v>
      </c>
      <c r="B28" s="28">
        <v>2782096.63</v>
      </c>
      <c r="C28" s="70">
        <v>2735397.52</v>
      </c>
      <c r="D28" s="71">
        <v>4416095.04</v>
      </c>
      <c r="E28" s="72">
        <v>2324735.04</v>
      </c>
      <c r="F28" s="73">
        <v>3254749.96</v>
      </c>
      <c r="G28" s="74">
        <v>3241848.05</v>
      </c>
      <c r="H28" s="28">
        <v>3923565.48</v>
      </c>
      <c r="I28" s="28"/>
      <c r="J28" s="28"/>
      <c r="K28" s="28"/>
      <c r="L28" s="28"/>
      <c r="M28" s="28"/>
      <c r="N28" s="75">
        <f>SUM(B28:M28)</f>
        <v>22678487.72</v>
      </c>
    </row>
    <row r="29" s="19" customFormat="1" ht="15.75" spans="1:15">
      <c r="A29" s="69" t="s">
        <v>37</v>
      </c>
      <c r="B29" s="28">
        <v>6859564.08</v>
      </c>
      <c r="C29" s="70">
        <v>8126555.88</v>
      </c>
      <c r="D29" s="70">
        <v>8061045.49</v>
      </c>
      <c r="E29" s="76">
        <v>8691785.64</v>
      </c>
      <c r="F29" s="77">
        <v>5842383.74</v>
      </c>
      <c r="G29" s="74">
        <v>6898794.13</v>
      </c>
      <c r="H29" s="28">
        <v>12461798.54</v>
      </c>
      <c r="I29" s="28"/>
      <c r="J29" s="28"/>
      <c r="K29" s="28"/>
      <c r="L29" s="28"/>
      <c r="M29" s="28"/>
      <c r="N29" s="75">
        <f>SUM(B29:M29)</f>
        <v>56941927.5</v>
      </c>
    </row>
    <row r="30" s="19" customFormat="1" ht="15.75" spans="1:15">
      <c r="A30" s="69" t="s">
        <v>38</v>
      </c>
      <c r="B30" s="28">
        <v>1244136.55</v>
      </c>
      <c r="C30" s="70">
        <v>2015907.9</v>
      </c>
      <c r="D30" s="70">
        <v>2604143.23</v>
      </c>
      <c r="E30" s="72">
        <v>2282991.73</v>
      </c>
      <c r="F30" s="77">
        <v>2000292.06</v>
      </c>
      <c r="G30" s="74">
        <v>2505878.98</v>
      </c>
      <c r="H30" s="28">
        <v>2580355.49</v>
      </c>
      <c r="I30" s="28"/>
      <c r="J30" s="28"/>
      <c r="K30" s="28"/>
      <c r="L30" s="28"/>
      <c r="M30" s="28"/>
      <c r="N30" s="75">
        <f>SUM(B30:M30)</f>
        <v>15233705.94</v>
      </c>
    </row>
    <row r="31" s="19" customFormat="1" ht="15.75" spans="1:15">
      <c r="A31" s="69" t="s">
        <v>39</v>
      </c>
      <c r="B31" s="28">
        <v>0</v>
      </c>
      <c r="C31" s="70">
        <v>86060.55</v>
      </c>
      <c r="D31" s="78">
        <v>91109.27</v>
      </c>
      <c r="E31" s="72">
        <v>0</v>
      </c>
      <c r="F31" s="77">
        <v>94028.93</v>
      </c>
      <c r="G31" s="74">
        <v>20954.9</v>
      </c>
      <c r="H31" s="28">
        <v>163351.75</v>
      </c>
      <c r="I31" s="28"/>
      <c r="J31" s="28"/>
      <c r="K31" s="28"/>
      <c r="L31" s="28"/>
      <c r="M31" s="28"/>
      <c r="N31" s="75">
        <f>SUM(B31:M31)</f>
        <v>455505.4</v>
      </c>
      <c r="O31" s="79"/>
    </row>
    <row r="32" ht="15.75" spans="1:15">
      <c r="A32" s="80" t="s">
        <v>40</v>
      </c>
      <c r="B32" s="34">
        <f t="shared" ref="B32:H32" si="30">SUM(B28:B31)</f>
        <v>10885797.26</v>
      </c>
      <c r="C32" s="81">
        <f t="shared" si="30"/>
        <v>12963921.85</v>
      </c>
      <c r="D32" s="81">
        <f t="shared" si="30"/>
        <v>15172393.03</v>
      </c>
      <c r="E32" s="82">
        <f t="shared" si="30"/>
        <v>13299512.41</v>
      </c>
      <c r="F32" s="83">
        <f t="shared" si="30"/>
        <v>11191454.69</v>
      </c>
      <c r="G32" s="34">
        <f t="shared" si="30"/>
        <v>12667476.06</v>
      </c>
      <c r="H32" s="34">
        <f t="shared" si="30"/>
        <v>19129071.26</v>
      </c>
      <c r="I32" s="34"/>
      <c r="J32" s="34"/>
      <c r="K32" s="34"/>
      <c r="L32" s="34"/>
      <c r="M32" s="34"/>
      <c r="N32" s="34">
        <f>SUM(N28:N31)</f>
        <v>95309626.56</v>
      </c>
      <c r="O32" s="66"/>
    </row>
    <row r="33" ht="31.15" customHeight="1" spans="1:14">
      <c r="A33" s="66"/>
      <c r="B33" s="66"/>
      <c r="C33" s="66"/>
      <c r="D33" s="66"/>
      <c r="E33" s="66"/>
      <c r="F33" s="66"/>
      <c r="G33" s="66"/>
      <c r="H33" s="66"/>
      <c r="I33" s="66"/>
      <c r="J33" s="66"/>
      <c r="N33" s="84"/>
    </row>
    <row r="34" ht="45.75" customHeight="1" spans="1:14">
      <c r="A34" s="85" t="s">
        <v>41</v>
      </c>
      <c r="B34" s="86"/>
      <c r="C34" s="87"/>
      <c r="D34" s="66"/>
      <c r="E34" s="66"/>
      <c r="F34" s="66"/>
      <c r="G34" s="66"/>
      <c r="H34" s="66"/>
      <c r="I34" s="66"/>
      <c r="J34" s="66"/>
      <c r="N34" s="84"/>
    </row>
    <row r="35" ht="28.5" customHeight="1" spans="1:14">
      <c r="A35" s="88" t="s">
        <v>36</v>
      </c>
      <c r="B35" s="75">
        <v>15513074.19</v>
      </c>
      <c r="C35" s="89"/>
      <c r="D35" s="66"/>
      <c r="E35" s="66"/>
      <c r="F35" s="66"/>
      <c r="G35" s="66"/>
      <c r="H35" s="66"/>
      <c r="I35" s="66"/>
      <c r="J35" s="66"/>
      <c r="N35" s="84"/>
    </row>
    <row r="36" ht="31.5" customHeight="1" spans="1:14">
      <c r="A36" s="88" t="s">
        <v>37</v>
      </c>
      <c r="B36" s="75">
        <v>37581334.83</v>
      </c>
      <c r="C36" s="89"/>
      <c r="D36" s="66"/>
      <c r="E36" s="66"/>
      <c r="F36" s="66"/>
      <c r="G36" s="66"/>
      <c r="H36" s="66"/>
      <c r="I36" s="66"/>
      <c r="J36" s="66"/>
      <c r="N36" s="90"/>
    </row>
    <row r="37" ht="30.75" customHeight="1" spans="1:14">
      <c r="A37" s="88" t="s">
        <v>38</v>
      </c>
      <c r="B37" s="75">
        <v>10147471.47</v>
      </c>
      <c r="C37" s="89"/>
      <c r="D37" s="66"/>
      <c r="E37" s="66"/>
      <c r="F37" s="66"/>
      <c r="G37" s="66"/>
      <c r="H37" s="66"/>
      <c r="I37" s="66"/>
      <c r="J37" s="66"/>
    </row>
    <row r="38" ht="33" customHeight="1" spans="1:14">
      <c r="A38" s="88" t="s">
        <v>39</v>
      </c>
      <c r="B38" s="75">
        <v>271198.75</v>
      </c>
      <c r="C38" s="89"/>
      <c r="D38" s="66"/>
      <c r="E38" s="66"/>
      <c r="F38" s="66"/>
      <c r="G38" s="66"/>
      <c r="H38" s="66"/>
      <c r="I38" s="66"/>
      <c r="J38" s="66"/>
    </row>
    <row r="39" ht="33" customHeight="1" spans="1:14">
      <c r="A39" s="91" t="s">
        <v>42</v>
      </c>
      <c r="B39" s="92">
        <f>SUM(B35:B38)</f>
        <v>63513079.24</v>
      </c>
      <c r="C39" s="93"/>
      <c r="D39" s="66"/>
      <c r="E39" s="66"/>
      <c r="F39" s="66"/>
      <c r="G39" s="66"/>
      <c r="H39" s="66"/>
      <c r="I39" s="66"/>
      <c r="J39" s="66"/>
    </row>
    <row r="40" spans="1:14">
      <c r="B40" s="66"/>
      <c r="D40" s="66"/>
      <c r="E40" s="66"/>
      <c r="F40" s="66"/>
      <c r="G40" s="66"/>
      <c r="H40" s="66"/>
      <c r="I40" s="66"/>
      <c r="J40" s="66"/>
    </row>
    <row r="41" ht="15.75" spans="1:14">
      <c r="D41" s="66"/>
      <c r="E41" s="66"/>
      <c r="F41" s="66"/>
      <c r="G41" s="66"/>
      <c r="H41" s="66"/>
      <c r="I41" s="66"/>
      <c r="J41" s="66"/>
    </row>
    <row r="42" spans="1:14">
      <c r="A42" s="94"/>
      <c r="B42" s="94"/>
      <c r="C42" s="94"/>
      <c r="D42" s="94"/>
      <c r="E42" s="94"/>
      <c r="F42" s="94"/>
      <c r="G42" s="94"/>
      <c r="H42" s="94"/>
      <c r="I42" s="94"/>
      <c r="J42" s="94"/>
      <c r="K42" s="94"/>
      <c r="L42" s="94"/>
      <c r="M42" s="94"/>
      <c r="N42" s="94"/>
    </row>
    <row r="43" spans="1:14">
      <c r="A43" s="95"/>
      <c r="B43" s="95"/>
      <c r="C43" s="95"/>
      <c r="D43" s="95"/>
      <c r="E43" s="95"/>
      <c r="F43" s="95"/>
      <c r="G43" s="95"/>
      <c r="H43" s="95"/>
      <c r="I43" s="95"/>
      <c r="J43" s="95"/>
      <c r="K43" s="95"/>
      <c r="L43" s="95"/>
      <c r="M43" s="95"/>
      <c r="N43" s="95"/>
    </row>
    <row r="44" spans="1:14">
      <c r="A44" s="95"/>
      <c r="B44" s="95"/>
      <c r="C44" s="95"/>
      <c r="D44" s="95"/>
      <c r="E44" s="95"/>
      <c r="F44" s="95"/>
      <c r="G44" s="95"/>
      <c r="H44" s="95"/>
      <c r="I44" s="95"/>
      <c r="J44" s="95"/>
      <c r="K44" s="95"/>
      <c r="L44" s="95"/>
      <c r="M44" s="95"/>
      <c r="N44" s="95"/>
    </row>
    <row r="45" spans="1:14">
      <c r="A45" s="95"/>
      <c r="B45" s="95"/>
      <c r="C45" s="95"/>
      <c r="D45" s="95"/>
      <c r="E45" s="95"/>
      <c r="F45" s="95"/>
      <c r="G45" s="95"/>
      <c r="H45" s="95"/>
      <c r="I45" s="95"/>
      <c r="J45" s="95"/>
      <c r="K45" s="95"/>
      <c r="L45" s="95"/>
      <c r="M45" s="95"/>
      <c r="N45" s="95"/>
    </row>
    <row r="48" spans="1:14">
      <c r="A48" s="20" t="s">
        <v>43</v>
      </c>
      <c r="B48" s="20"/>
      <c r="C48" s="20"/>
      <c r="D48" s="20"/>
      <c r="E48" s="20"/>
      <c r="F48" s="20"/>
      <c r="G48" s="20"/>
      <c r="H48" s="20"/>
      <c r="I48" s="20"/>
      <c r="J48" s="20"/>
      <c r="K48" s="20"/>
      <c r="L48" s="20"/>
      <c r="M48" s="20"/>
      <c r="N48" s="20"/>
    </row>
    <row r="49" spans="1:1">
      <c r="A49" s="20" t="s">
        <v>44</v>
      </c>
    </row>
    <row r="50" spans="1:1">
      <c r="A50" s="20" t="s">
        <v>45</v>
      </c>
    </row>
    <row r="51" spans="1:1">
      <c r="A51" s="20" t="s">
        <v>46</v>
      </c>
    </row>
    <row r="52" spans="1:1">
      <c r="A52" s="20" t="s">
        <v>47</v>
      </c>
    </row>
  </sheetData>
  <mergeCells count="10">
    <mergeCell ref="A1:N1"/>
    <mergeCell ref="A2:N2"/>
    <mergeCell ref="A3:B3"/>
    <mergeCell ref="A4:N4"/>
    <mergeCell ref="A22:N22"/>
    <mergeCell ref="A24:B24"/>
    <mergeCell ref="A25:N25"/>
    <mergeCell ref="A26:N26"/>
    <mergeCell ref="A34:B34"/>
    <mergeCell ref="A42:N45"/>
  </mergeCells>
  <pageMargins left="0.236220472440945" right="0.236220472440945" top="0.748031496062992" bottom="0.748031496062992" header="0.31496062992126" footer="0.31496062992126"/>
  <pageSetup paperSize="9" scale="40"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00"/>
  <sheetViews>
    <sheetView tabSelected="1" zoomScale="90" zoomScaleNormal="90" topLeftCell="A10" workbookViewId="0">
      <selection activeCell="C41" sqref="C41"/>
    </sheetView>
  </sheetViews>
  <sheetFormatPr defaultColWidth="14.4285714285714" defaultRowHeight="15"/>
  <cols>
    <col min="1" max="1" width="16.7142857142857" customWidth="1"/>
    <col min="2" max="2" width="32.2857142857143" customWidth="1"/>
    <col min="3" max="4" width="16.7142857142857" customWidth="1"/>
    <col min="5" max="5" width="32.2857142857143" customWidth="1"/>
    <col min="6" max="7" width="16.7142857142857" customWidth="1"/>
    <col min="8" max="8" width="32.2857142857143" customWidth="1"/>
    <col min="9" max="11" width="16.7142857142857" customWidth="1"/>
    <col min="12" max="26" width="9.14285714285714" customWidth="1"/>
  </cols>
  <sheetData>
    <row r="1" ht="19.5" spans="1:11">
      <c r="A1" s="1" t="s">
        <v>48</v>
      </c>
      <c r="B1" s="2"/>
      <c r="C1" s="2"/>
      <c r="D1" s="2"/>
      <c r="E1" s="2"/>
      <c r="F1" s="2"/>
      <c r="G1" s="2"/>
      <c r="H1" s="2"/>
      <c r="I1" s="2"/>
      <c r="J1" s="2"/>
      <c r="K1" s="2"/>
    </row>
    <row r="3" spans="1:11">
      <c r="B3" s="3" t="s">
        <v>49</v>
      </c>
      <c r="C3" s="4"/>
      <c r="D3" s="4"/>
      <c r="E3" s="4"/>
      <c r="F3" s="4"/>
      <c r="G3" s="4"/>
      <c r="H3" s="4"/>
      <c r="I3" s="4"/>
      <c r="J3" s="5"/>
    </row>
    <row r="4" spans="1:11">
      <c r="B4" s="3" t="s">
        <v>50</v>
      </c>
      <c r="C4" s="4"/>
      <c r="D4" s="5"/>
      <c r="E4" s="3" t="s">
        <v>51</v>
      </c>
      <c r="F4" s="4"/>
      <c r="G4" s="5"/>
      <c r="H4" s="3" t="s">
        <v>52</v>
      </c>
      <c r="I4" s="4"/>
      <c r="J4" s="5"/>
    </row>
    <row r="5" spans="1:11">
      <c r="A5" s="6" t="s">
        <v>53</v>
      </c>
      <c r="B5" s="6" t="s">
        <v>54</v>
      </c>
      <c r="C5" s="6" t="s">
        <v>55</v>
      </c>
      <c r="D5" s="7" t="s">
        <v>56</v>
      </c>
      <c r="E5" s="6" t="s">
        <v>54</v>
      </c>
      <c r="F5" s="6" t="s">
        <v>55</v>
      </c>
      <c r="G5" s="7" t="s">
        <v>56</v>
      </c>
      <c r="H5" s="6" t="s">
        <v>54</v>
      </c>
      <c r="I5" s="6" t="s">
        <v>55</v>
      </c>
      <c r="J5" s="7" t="s">
        <v>56</v>
      </c>
      <c r="K5" s="6" t="s">
        <v>56</v>
      </c>
    </row>
    <row r="6" spans="1:11">
      <c r="A6" s="8">
        <v>45170</v>
      </c>
      <c r="B6" s="9">
        <v>30119</v>
      </c>
      <c r="C6" s="9">
        <v>72379</v>
      </c>
      <c r="D6" s="10">
        <f t="shared" ref="D6:D60" si="0">SUM(B6:C6)</f>
        <v>102498</v>
      </c>
      <c r="E6" s="9">
        <v>36023</v>
      </c>
      <c r="F6" s="9">
        <v>89956</v>
      </c>
      <c r="G6" s="10">
        <f t="shared" ref="G6:G60" si="1">SUM(E6:F6)</f>
        <v>125979</v>
      </c>
      <c r="H6" s="9">
        <v>1097</v>
      </c>
      <c r="I6" s="9">
        <v>9806</v>
      </c>
      <c r="J6" s="10">
        <f t="shared" ref="J6:J60" si="2">SUM(H6:I6)</f>
        <v>10903</v>
      </c>
      <c r="K6" s="11">
        <f t="shared" ref="K6:K60" si="3">D6+G6+J6</f>
        <v>239380</v>
      </c>
    </row>
    <row r="7" spans="1:11">
      <c r="A7" s="8">
        <v>45200</v>
      </c>
      <c r="B7" s="12">
        <v>29898</v>
      </c>
      <c r="C7" s="12">
        <v>74804</v>
      </c>
      <c r="D7" s="10">
        <f t="shared" si="0"/>
        <v>104702</v>
      </c>
      <c r="E7" s="13">
        <v>22486</v>
      </c>
      <c r="F7" s="13">
        <v>58779</v>
      </c>
      <c r="G7" s="10">
        <f t="shared" si="1"/>
        <v>81265</v>
      </c>
      <c r="H7" s="13">
        <v>779</v>
      </c>
      <c r="I7" s="13">
        <v>6445</v>
      </c>
      <c r="J7" s="10">
        <f t="shared" si="2"/>
        <v>7224</v>
      </c>
      <c r="K7" s="11">
        <f t="shared" si="3"/>
        <v>193191</v>
      </c>
    </row>
    <row r="8" spans="1:11">
      <c r="A8" s="8">
        <v>45231</v>
      </c>
      <c r="B8" s="12">
        <v>25538</v>
      </c>
      <c r="C8" s="12">
        <v>53471</v>
      </c>
      <c r="D8" s="10">
        <f t="shared" si="0"/>
        <v>79009</v>
      </c>
      <c r="E8" s="13">
        <v>49062</v>
      </c>
      <c r="F8" s="13">
        <v>110273</v>
      </c>
      <c r="G8" s="10">
        <f t="shared" si="1"/>
        <v>159335</v>
      </c>
      <c r="H8" s="13">
        <v>1588</v>
      </c>
      <c r="I8" s="13">
        <v>12028</v>
      </c>
      <c r="J8" s="10">
        <f t="shared" si="2"/>
        <v>13616</v>
      </c>
      <c r="K8" s="11">
        <f t="shared" si="3"/>
        <v>251960</v>
      </c>
    </row>
    <row r="9" spans="1:11">
      <c r="A9" s="8">
        <v>45261</v>
      </c>
      <c r="B9" s="12">
        <v>24461</v>
      </c>
      <c r="C9" s="12">
        <v>33354</v>
      </c>
      <c r="D9" s="10">
        <f t="shared" si="0"/>
        <v>57815</v>
      </c>
      <c r="E9" s="13">
        <v>31494</v>
      </c>
      <c r="F9" s="13">
        <v>76096</v>
      </c>
      <c r="G9" s="10">
        <f t="shared" si="1"/>
        <v>107590</v>
      </c>
      <c r="H9" s="13">
        <v>1118</v>
      </c>
      <c r="I9" s="13">
        <v>9445</v>
      </c>
      <c r="J9" s="10">
        <f t="shared" si="2"/>
        <v>10563</v>
      </c>
      <c r="K9" s="11">
        <f t="shared" si="3"/>
        <v>175968</v>
      </c>
    </row>
    <row r="10" spans="1:11">
      <c r="A10" s="8">
        <v>45292</v>
      </c>
      <c r="B10" s="12">
        <v>26218</v>
      </c>
      <c r="C10" s="12">
        <v>62971</v>
      </c>
      <c r="D10" s="10">
        <f t="shared" si="0"/>
        <v>89189</v>
      </c>
      <c r="E10" s="13">
        <v>27056</v>
      </c>
      <c r="F10" s="13">
        <v>59260</v>
      </c>
      <c r="G10" s="10">
        <f t="shared" si="1"/>
        <v>86316</v>
      </c>
      <c r="H10" s="13">
        <v>174</v>
      </c>
      <c r="I10" s="13">
        <v>7175</v>
      </c>
      <c r="J10" s="10">
        <f t="shared" si="2"/>
        <v>7349</v>
      </c>
      <c r="K10" s="11">
        <f t="shared" si="3"/>
        <v>182854</v>
      </c>
    </row>
    <row r="11" spans="1:11">
      <c r="A11" s="8">
        <v>45323</v>
      </c>
      <c r="B11" s="12">
        <v>26709</v>
      </c>
      <c r="C11" s="12">
        <v>36610</v>
      </c>
      <c r="D11" s="10">
        <f t="shared" si="0"/>
        <v>63319</v>
      </c>
      <c r="E11" s="13">
        <v>21543</v>
      </c>
      <c r="F11" s="13">
        <v>34823</v>
      </c>
      <c r="G11" s="10">
        <f t="shared" si="1"/>
        <v>56366</v>
      </c>
      <c r="H11" s="13">
        <v>749</v>
      </c>
      <c r="I11" s="13">
        <v>4528</v>
      </c>
      <c r="J11" s="10">
        <f t="shared" si="2"/>
        <v>5277</v>
      </c>
      <c r="K11" s="11">
        <f t="shared" si="3"/>
        <v>124962</v>
      </c>
    </row>
    <row r="12" spans="1:11">
      <c r="A12" s="8">
        <v>45352</v>
      </c>
      <c r="B12" s="12">
        <v>23960</v>
      </c>
      <c r="C12" s="12">
        <v>34262</v>
      </c>
      <c r="D12" s="10">
        <f t="shared" si="0"/>
        <v>58222</v>
      </c>
      <c r="E12" s="13">
        <v>23786</v>
      </c>
      <c r="F12" s="13">
        <v>36719</v>
      </c>
      <c r="G12" s="10">
        <f t="shared" si="1"/>
        <v>60505</v>
      </c>
      <c r="H12" s="13">
        <v>836</v>
      </c>
      <c r="I12" s="13">
        <v>5005</v>
      </c>
      <c r="J12" s="10">
        <f t="shared" si="2"/>
        <v>5841</v>
      </c>
      <c r="K12" s="11">
        <f t="shared" si="3"/>
        <v>124568</v>
      </c>
    </row>
    <row r="13" spans="1:11">
      <c r="A13" s="8">
        <v>45383</v>
      </c>
      <c r="B13" s="12">
        <v>31980</v>
      </c>
      <c r="C13" s="12">
        <v>44431</v>
      </c>
      <c r="D13" s="14">
        <f t="shared" si="0"/>
        <v>76411</v>
      </c>
      <c r="E13" s="13">
        <v>26818</v>
      </c>
      <c r="F13" s="13">
        <v>47146</v>
      </c>
      <c r="G13" s="14">
        <f t="shared" si="1"/>
        <v>73964</v>
      </c>
      <c r="H13" s="13">
        <v>947</v>
      </c>
      <c r="I13" s="13">
        <v>6354</v>
      </c>
      <c r="J13" s="14">
        <f t="shared" si="2"/>
        <v>7301</v>
      </c>
      <c r="K13" s="15">
        <f t="shared" si="3"/>
        <v>157676</v>
      </c>
    </row>
    <row r="14" spans="1:11">
      <c r="A14" s="8">
        <v>45413</v>
      </c>
      <c r="B14" s="12">
        <v>32090</v>
      </c>
      <c r="C14" s="12">
        <v>23305</v>
      </c>
      <c r="D14" s="14">
        <f t="shared" si="0"/>
        <v>55395</v>
      </c>
      <c r="E14" s="13">
        <v>29384</v>
      </c>
      <c r="F14" s="13">
        <v>39629</v>
      </c>
      <c r="G14" s="14">
        <f t="shared" si="1"/>
        <v>69013</v>
      </c>
      <c r="H14" s="13">
        <v>1119</v>
      </c>
      <c r="I14" s="13">
        <v>4701</v>
      </c>
      <c r="J14" s="14">
        <f t="shared" si="2"/>
        <v>5820</v>
      </c>
      <c r="K14" s="15">
        <f t="shared" si="3"/>
        <v>130228</v>
      </c>
    </row>
    <row r="15" spans="1:11">
      <c r="A15" s="8">
        <v>45444</v>
      </c>
      <c r="B15" s="12">
        <v>32133</v>
      </c>
      <c r="C15" s="12">
        <v>47143</v>
      </c>
      <c r="D15" s="14">
        <f t="shared" si="0"/>
        <v>79276</v>
      </c>
      <c r="E15" s="13">
        <v>23907</v>
      </c>
      <c r="F15" s="13">
        <v>29480</v>
      </c>
      <c r="G15" s="14">
        <f t="shared" si="1"/>
        <v>53387</v>
      </c>
      <c r="H15" s="13">
        <v>848</v>
      </c>
      <c r="I15" s="13">
        <v>3620</v>
      </c>
      <c r="J15" s="14">
        <f t="shared" si="2"/>
        <v>4468</v>
      </c>
      <c r="K15" s="15">
        <f t="shared" si="3"/>
        <v>137131</v>
      </c>
    </row>
    <row r="16" spans="1:11">
      <c r="A16" s="8">
        <v>45474</v>
      </c>
      <c r="B16" s="12">
        <v>32619</v>
      </c>
      <c r="C16" s="12">
        <v>42681</v>
      </c>
      <c r="D16" s="14">
        <f t="shared" si="0"/>
        <v>75300</v>
      </c>
      <c r="E16" s="13">
        <v>36361</v>
      </c>
      <c r="F16" s="13">
        <v>40887</v>
      </c>
      <c r="G16" s="14">
        <f t="shared" si="1"/>
        <v>77248</v>
      </c>
      <c r="H16" s="13">
        <v>1261</v>
      </c>
      <c r="I16" s="13">
        <v>5058</v>
      </c>
      <c r="J16" s="14">
        <f t="shared" si="2"/>
        <v>6319</v>
      </c>
      <c r="K16" s="15">
        <f t="shared" si="3"/>
        <v>158867</v>
      </c>
    </row>
    <row r="17" spans="1:11">
      <c r="A17" s="8">
        <v>45505</v>
      </c>
      <c r="B17" s="12">
        <v>27074</v>
      </c>
      <c r="C17" s="12">
        <v>34309</v>
      </c>
      <c r="D17" s="14">
        <f t="shared" si="0"/>
        <v>61383</v>
      </c>
      <c r="E17" s="13">
        <v>30603</v>
      </c>
      <c r="F17" s="13">
        <v>31291</v>
      </c>
      <c r="G17" s="14">
        <f t="shared" si="1"/>
        <v>61894</v>
      </c>
      <c r="H17" s="13">
        <v>1102</v>
      </c>
      <c r="I17" s="13">
        <v>4004</v>
      </c>
      <c r="J17" s="14">
        <f t="shared" si="2"/>
        <v>5106</v>
      </c>
      <c r="K17" s="15">
        <f t="shared" si="3"/>
        <v>128383</v>
      </c>
    </row>
    <row r="18" spans="1:11">
      <c r="A18" s="8">
        <v>45536</v>
      </c>
      <c r="B18" s="12">
        <v>27041</v>
      </c>
      <c r="C18" s="12">
        <v>41098</v>
      </c>
      <c r="D18" s="14">
        <f t="shared" si="0"/>
        <v>68139</v>
      </c>
      <c r="E18" s="13">
        <v>32448</v>
      </c>
      <c r="F18" s="13">
        <v>33836</v>
      </c>
      <c r="G18" s="14">
        <f t="shared" si="1"/>
        <v>66284</v>
      </c>
      <c r="H18" s="13">
        <v>1123</v>
      </c>
      <c r="I18" s="13">
        <v>4797</v>
      </c>
      <c r="J18" s="14">
        <f t="shared" si="2"/>
        <v>5920</v>
      </c>
      <c r="K18" s="15">
        <f t="shared" si="3"/>
        <v>140343</v>
      </c>
    </row>
    <row r="19" spans="1:11">
      <c r="A19" s="8">
        <v>45566</v>
      </c>
      <c r="B19" s="12">
        <v>30383</v>
      </c>
      <c r="C19" s="12">
        <v>64487</v>
      </c>
      <c r="D19" s="14">
        <f t="shared" si="0"/>
        <v>94870</v>
      </c>
      <c r="E19" s="13">
        <v>27367</v>
      </c>
      <c r="F19" s="13">
        <v>34838</v>
      </c>
      <c r="G19" s="14">
        <f t="shared" si="1"/>
        <v>62205</v>
      </c>
      <c r="H19" s="13">
        <v>1149</v>
      </c>
      <c r="I19" s="13">
        <v>5511</v>
      </c>
      <c r="J19" s="14">
        <f t="shared" si="2"/>
        <v>6660</v>
      </c>
      <c r="K19" s="15">
        <f t="shared" si="3"/>
        <v>163735</v>
      </c>
    </row>
    <row r="20" spans="1:11">
      <c r="A20" s="8">
        <v>45597</v>
      </c>
      <c r="B20" s="12">
        <v>25429</v>
      </c>
      <c r="C20" s="12">
        <v>51192</v>
      </c>
      <c r="D20" s="14">
        <f t="shared" si="0"/>
        <v>76621</v>
      </c>
      <c r="E20" s="13">
        <v>26585</v>
      </c>
      <c r="F20" s="13">
        <v>41293</v>
      </c>
      <c r="G20" s="14">
        <f t="shared" si="1"/>
        <v>67878</v>
      </c>
      <c r="H20" s="13">
        <v>1069</v>
      </c>
      <c r="I20" s="13">
        <v>3762</v>
      </c>
      <c r="J20" s="14">
        <f t="shared" si="2"/>
        <v>4831</v>
      </c>
      <c r="K20" s="15">
        <f t="shared" si="3"/>
        <v>149330</v>
      </c>
    </row>
    <row r="21" ht="15.75" customHeight="1" spans="1:11">
      <c r="A21" s="8">
        <v>45627</v>
      </c>
      <c r="B21" s="12">
        <v>31621</v>
      </c>
      <c r="C21" s="12">
        <v>68482</v>
      </c>
      <c r="D21" s="14">
        <f t="shared" si="0"/>
        <v>100103</v>
      </c>
      <c r="E21" s="13">
        <v>25092</v>
      </c>
      <c r="F21" s="13">
        <v>42864</v>
      </c>
      <c r="G21" s="14">
        <f t="shared" si="1"/>
        <v>67956</v>
      </c>
      <c r="H21" s="13">
        <v>1061</v>
      </c>
      <c r="I21" s="13">
        <v>3112</v>
      </c>
      <c r="J21" s="14">
        <f t="shared" si="2"/>
        <v>4173</v>
      </c>
      <c r="K21" s="15">
        <f t="shared" si="3"/>
        <v>172232</v>
      </c>
    </row>
    <row r="22" ht="15.75" customHeight="1" spans="1:11">
      <c r="A22" s="8">
        <v>45658</v>
      </c>
      <c r="B22" s="16">
        <v>25690</v>
      </c>
      <c r="C22" s="16">
        <v>67989</v>
      </c>
      <c r="D22" s="14">
        <f t="shared" si="0"/>
        <v>93679</v>
      </c>
      <c r="E22" s="17">
        <v>35287</v>
      </c>
      <c r="F22" s="17">
        <v>71930</v>
      </c>
      <c r="G22" s="14">
        <f t="shared" si="1"/>
        <v>107217</v>
      </c>
      <c r="H22" s="17">
        <v>1629</v>
      </c>
      <c r="I22" s="17">
        <v>5756</v>
      </c>
      <c r="J22" s="14">
        <f t="shared" si="2"/>
        <v>7385</v>
      </c>
      <c r="K22" s="15">
        <f t="shared" si="3"/>
        <v>208281</v>
      </c>
    </row>
    <row r="23" ht="15.75" customHeight="1" spans="1:11">
      <c r="A23" s="8">
        <v>45689</v>
      </c>
      <c r="B23" s="16">
        <v>28007</v>
      </c>
      <c r="C23" s="16">
        <v>60798</v>
      </c>
      <c r="D23" s="14">
        <f t="shared" si="0"/>
        <v>88805</v>
      </c>
      <c r="E23" s="17">
        <v>15556</v>
      </c>
      <c r="F23" s="17">
        <v>33227</v>
      </c>
      <c r="G23" s="14">
        <f t="shared" si="1"/>
        <v>48783</v>
      </c>
      <c r="H23" s="17">
        <v>876</v>
      </c>
      <c r="I23" s="17">
        <v>2653</v>
      </c>
      <c r="J23" s="14">
        <f t="shared" si="2"/>
        <v>3529</v>
      </c>
      <c r="K23" s="15">
        <f t="shared" si="3"/>
        <v>141117</v>
      </c>
    </row>
    <row r="24" ht="15.75" customHeight="1" spans="1:11">
      <c r="A24" s="8">
        <v>45717</v>
      </c>
      <c r="B24" s="16">
        <v>30926</v>
      </c>
      <c r="C24" s="16">
        <v>58240</v>
      </c>
      <c r="D24" s="14">
        <f t="shared" si="0"/>
        <v>89166</v>
      </c>
      <c r="E24" s="17">
        <v>30705</v>
      </c>
      <c r="F24" s="17">
        <v>71833</v>
      </c>
      <c r="G24" s="14">
        <f t="shared" si="1"/>
        <v>102538</v>
      </c>
      <c r="H24" s="17">
        <v>1601</v>
      </c>
      <c r="I24" s="17">
        <v>6338</v>
      </c>
      <c r="J24" s="14">
        <f t="shared" si="2"/>
        <v>7939</v>
      </c>
      <c r="K24" s="15">
        <f t="shared" si="3"/>
        <v>199643</v>
      </c>
    </row>
    <row r="25" ht="15.75" customHeight="1" spans="1:11">
      <c r="A25" s="8">
        <v>45748</v>
      </c>
      <c r="B25" s="16">
        <v>31980</v>
      </c>
      <c r="C25" s="16">
        <v>44431</v>
      </c>
      <c r="D25" s="14">
        <f t="shared" si="0"/>
        <v>76411</v>
      </c>
      <c r="E25" s="17">
        <v>26817</v>
      </c>
      <c r="F25" s="17">
        <v>47142</v>
      </c>
      <c r="G25" s="14">
        <f t="shared" si="1"/>
        <v>73959</v>
      </c>
      <c r="H25" s="17">
        <v>947</v>
      </c>
      <c r="I25" s="17">
        <v>6354</v>
      </c>
      <c r="J25" s="14">
        <f t="shared" si="2"/>
        <v>7301</v>
      </c>
      <c r="K25" s="15">
        <f t="shared" si="3"/>
        <v>157671</v>
      </c>
    </row>
    <row r="26" ht="15.75" customHeight="1" spans="1:11">
      <c r="A26" s="8">
        <v>45778</v>
      </c>
      <c r="B26" s="16">
        <v>39131</v>
      </c>
      <c r="C26" s="16">
        <v>62426</v>
      </c>
      <c r="D26" s="14">
        <f t="shared" si="0"/>
        <v>101557</v>
      </c>
      <c r="E26" s="17">
        <v>34905</v>
      </c>
      <c r="F26" s="17">
        <v>66278</v>
      </c>
      <c r="G26" s="14">
        <f t="shared" si="1"/>
        <v>101183</v>
      </c>
      <c r="H26" s="17">
        <v>1746</v>
      </c>
      <c r="I26" s="17">
        <v>5744</v>
      </c>
      <c r="J26" s="14">
        <f t="shared" si="2"/>
        <v>7490</v>
      </c>
      <c r="K26" s="15">
        <f t="shared" si="3"/>
        <v>210230</v>
      </c>
    </row>
    <row r="27" ht="15.75" customHeight="1" spans="1:11">
      <c r="A27" s="8">
        <v>45809</v>
      </c>
      <c r="B27" s="16">
        <v>37880</v>
      </c>
      <c r="C27" s="16">
        <v>63753</v>
      </c>
      <c r="D27" s="14">
        <f t="shared" si="0"/>
        <v>101633</v>
      </c>
      <c r="E27" s="17">
        <v>33523</v>
      </c>
      <c r="F27" s="17">
        <v>55423</v>
      </c>
      <c r="G27" s="14">
        <f t="shared" si="1"/>
        <v>88946</v>
      </c>
      <c r="H27" s="17">
        <v>1391</v>
      </c>
      <c r="I27" s="17">
        <v>4400</v>
      </c>
      <c r="J27" s="14">
        <f t="shared" si="2"/>
        <v>5791</v>
      </c>
      <c r="K27" s="15">
        <f t="shared" si="3"/>
        <v>196370</v>
      </c>
    </row>
    <row r="28" ht="15.75" customHeight="1" spans="1:11">
      <c r="A28" s="8">
        <v>45839</v>
      </c>
      <c r="B28" s="16">
        <v>30323</v>
      </c>
      <c r="C28" s="16">
        <v>72766</v>
      </c>
      <c r="D28" s="14">
        <f t="shared" si="0"/>
        <v>103089</v>
      </c>
      <c r="E28" s="17">
        <v>38297</v>
      </c>
      <c r="F28" s="17">
        <v>52280</v>
      </c>
      <c r="G28" s="14">
        <f t="shared" si="1"/>
        <v>90577</v>
      </c>
      <c r="H28" s="17">
        <v>1788</v>
      </c>
      <c r="I28" s="17">
        <v>5236</v>
      </c>
      <c r="J28" s="14">
        <f t="shared" si="2"/>
        <v>7024</v>
      </c>
      <c r="K28" s="15">
        <f t="shared" si="3"/>
        <v>200690</v>
      </c>
    </row>
    <row r="29" ht="15.75" customHeight="1" spans="1:11">
      <c r="A29" s="8">
        <v>45870</v>
      </c>
      <c r="B29" s="16">
        <v>22322</v>
      </c>
      <c r="C29" s="16">
        <v>63977</v>
      </c>
      <c r="D29" s="14">
        <f t="shared" si="0"/>
        <v>86299</v>
      </c>
      <c r="E29" s="17">
        <v>31932</v>
      </c>
      <c r="F29" s="17">
        <v>49378</v>
      </c>
      <c r="G29" s="14">
        <f t="shared" si="1"/>
        <v>81310</v>
      </c>
      <c r="H29" s="17">
        <v>1535</v>
      </c>
      <c r="I29" s="17">
        <v>4449</v>
      </c>
      <c r="J29" s="14">
        <f t="shared" si="2"/>
        <v>5984</v>
      </c>
      <c r="K29" s="15">
        <f t="shared" si="3"/>
        <v>173593</v>
      </c>
    </row>
    <row r="30" ht="15.75" customHeight="1" spans="1:11">
      <c r="A30" s="8">
        <v>45901</v>
      </c>
      <c r="B30" s="16">
        <v>22645</v>
      </c>
      <c r="C30" s="16">
        <v>61542</v>
      </c>
      <c r="D30" s="14">
        <f t="shared" si="0"/>
        <v>84187</v>
      </c>
      <c r="E30" s="17">
        <v>27723</v>
      </c>
      <c r="F30" s="17">
        <v>52740</v>
      </c>
      <c r="G30" s="14">
        <f t="shared" si="1"/>
        <v>80463</v>
      </c>
      <c r="H30" s="17">
        <v>999</v>
      </c>
      <c r="I30" s="17">
        <v>5347</v>
      </c>
      <c r="J30" s="14">
        <f t="shared" si="2"/>
        <v>6346</v>
      </c>
      <c r="K30" s="15">
        <f t="shared" si="3"/>
        <v>170996</v>
      </c>
    </row>
    <row r="31" ht="15.75" customHeight="1" spans="1:11">
      <c r="A31" s="8">
        <v>45931</v>
      </c>
      <c r="B31" s="16">
        <v>23849</v>
      </c>
      <c r="C31" s="16">
        <v>64594</v>
      </c>
      <c r="D31" s="14">
        <f t="shared" si="0"/>
        <v>88443</v>
      </c>
      <c r="E31" s="17">
        <v>12464</v>
      </c>
      <c r="F31" s="17">
        <v>25266</v>
      </c>
      <c r="G31" s="14">
        <f t="shared" si="1"/>
        <v>37730</v>
      </c>
      <c r="H31" s="17">
        <v>425</v>
      </c>
      <c r="I31" s="17">
        <v>2120</v>
      </c>
      <c r="J31" s="14">
        <f t="shared" si="2"/>
        <v>2545</v>
      </c>
      <c r="K31" s="15">
        <f t="shared" si="3"/>
        <v>128718</v>
      </c>
    </row>
    <row r="32" ht="15.75" customHeight="1" spans="1:11">
      <c r="A32" s="8">
        <v>45962</v>
      </c>
      <c r="B32" s="16">
        <v>19135</v>
      </c>
      <c r="C32" s="16">
        <v>35114</v>
      </c>
      <c r="D32" s="14">
        <f t="shared" si="0"/>
        <v>54249</v>
      </c>
      <c r="E32" s="17">
        <v>23782</v>
      </c>
      <c r="F32" s="17">
        <v>63285</v>
      </c>
      <c r="G32" s="14">
        <f t="shared" si="1"/>
        <v>87067</v>
      </c>
      <c r="H32" s="17">
        <v>703</v>
      </c>
      <c r="I32" s="17">
        <v>5410</v>
      </c>
      <c r="J32" s="14">
        <f t="shared" si="2"/>
        <v>6113</v>
      </c>
      <c r="K32" s="15">
        <f t="shared" si="3"/>
        <v>147429</v>
      </c>
    </row>
    <row r="33" ht="15.75" customHeight="1" spans="1:11">
      <c r="A33" s="8">
        <v>45992</v>
      </c>
      <c r="B33" s="16">
        <v>20393</v>
      </c>
      <c r="C33" s="16">
        <v>23600</v>
      </c>
      <c r="D33" s="14">
        <f t="shared" si="0"/>
        <v>43993</v>
      </c>
      <c r="E33" s="17">
        <v>19746</v>
      </c>
      <c r="F33" s="17">
        <v>50545</v>
      </c>
      <c r="G33" s="14">
        <f t="shared" si="1"/>
        <v>70291</v>
      </c>
      <c r="H33" s="17">
        <v>648</v>
      </c>
      <c r="I33" s="17">
        <v>4425</v>
      </c>
      <c r="J33" s="14">
        <f t="shared" si="2"/>
        <v>5073</v>
      </c>
      <c r="K33" s="15">
        <f t="shared" si="3"/>
        <v>119357</v>
      </c>
    </row>
    <row r="34" ht="15.75" customHeight="1" spans="1:11">
      <c r="A34" s="8">
        <v>46023</v>
      </c>
      <c r="B34" s="9">
        <v>19231</v>
      </c>
      <c r="C34" s="9">
        <v>19370</v>
      </c>
      <c r="D34" s="14">
        <f t="shared" si="0"/>
        <v>38601</v>
      </c>
      <c r="E34" s="9">
        <v>25537</v>
      </c>
      <c r="F34" s="9">
        <v>62154</v>
      </c>
      <c r="G34" s="14">
        <f t="shared" si="1"/>
        <v>87691</v>
      </c>
      <c r="H34" s="9">
        <v>852</v>
      </c>
      <c r="I34" s="9">
        <v>5696</v>
      </c>
      <c r="J34" s="14">
        <f t="shared" si="2"/>
        <v>6548</v>
      </c>
      <c r="K34" s="15">
        <f t="shared" si="3"/>
        <v>132840</v>
      </c>
    </row>
    <row r="35" ht="15.75" customHeight="1" spans="1:11">
      <c r="A35" s="8">
        <v>46054</v>
      </c>
      <c r="B35" s="18">
        <v>20957</v>
      </c>
      <c r="C35" s="18">
        <v>23666</v>
      </c>
      <c r="D35" s="14">
        <f t="shared" si="0"/>
        <v>44623</v>
      </c>
      <c r="E35" s="18">
        <v>21283</v>
      </c>
      <c r="F35" s="18">
        <v>33151</v>
      </c>
      <c r="G35" s="14">
        <f t="shared" si="1"/>
        <v>54434</v>
      </c>
      <c r="H35" s="18">
        <f>744+83</f>
        <v>827</v>
      </c>
      <c r="I35" s="18">
        <f>4+13+4243</f>
        <v>4260</v>
      </c>
      <c r="J35" s="14">
        <f t="shared" si="2"/>
        <v>5087</v>
      </c>
      <c r="K35" s="15">
        <f t="shared" si="3"/>
        <v>104144</v>
      </c>
    </row>
    <row r="36" ht="15.75" customHeight="1" spans="1:11">
      <c r="A36" s="8">
        <v>46082</v>
      </c>
      <c r="B36" s="18">
        <v>25939</v>
      </c>
      <c r="C36" s="18">
        <v>67963</v>
      </c>
      <c r="D36" s="14">
        <f t="shared" si="0"/>
        <v>93902</v>
      </c>
      <c r="E36" s="18">
        <v>16941</v>
      </c>
      <c r="F36" s="18">
        <v>17195</v>
      </c>
      <c r="G36" s="14">
        <f t="shared" si="1"/>
        <v>34136</v>
      </c>
      <c r="H36" s="18">
        <v>744</v>
      </c>
      <c r="I36" s="18">
        <v>2304</v>
      </c>
      <c r="J36" s="14">
        <f t="shared" si="2"/>
        <v>3048</v>
      </c>
      <c r="K36" s="15">
        <f t="shared" si="3"/>
        <v>131086</v>
      </c>
    </row>
    <row r="37" ht="15.75" customHeight="1" spans="1:11">
      <c r="A37" s="8">
        <v>46113</v>
      </c>
      <c r="B37" s="18">
        <v>36083</v>
      </c>
      <c r="C37" s="18">
        <v>73153</v>
      </c>
      <c r="D37" s="14">
        <f t="shared" si="0"/>
        <v>109236</v>
      </c>
      <c r="E37" s="18">
        <v>18402</v>
      </c>
      <c r="F37" s="18">
        <v>16619</v>
      </c>
      <c r="G37" s="14">
        <f t="shared" si="1"/>
        <v>35021</v>
      </c>
      <c r="H37" s="18">
        <v>880</v>
      </c>
      <c r="I37" s="18">
        <v>2229</v>
      </c>
      <c r="J37" s="14">
        <f t="shared" si="2"/>
        <v>3109</v>
      </c>
      <c r="K37" s="15">
        <f t="shared" si="3"/>
        <v>147366</v>
      </c>
    </row>
    <row r="38" ht="15.75" customHeight="1" spans="1:11">
      <c r="A38" s="8">
        <v>46143</v>
      </c>
      <c r="B38" s="18">
        <v>36054</v>
      </c>
      <c r="C38" s="18">
        <v>96212</v>
      </c>
      <c r="D38" s="14">
        <f t="shared" si="0"/>
        <v>132266</v>
      </c>
      <c r="E38" s="18">
        <v>25850</v>
      </c>
      <c r="F38" s="18">
        <v>38159</v>
      </c>
      <c r="G38" s="14">
        <f t="shared" si="1"/>
        <v>64009</v>
      </c>
      <c r="H38" s="18">
        <v>1338</v>
      </c>
      <c r="I38" s="18">
        <v>6539</v>
      </c>
      <c r="J38" s="14">
        <f t="shared" si="2"/>
        <v>7877</v>
      </c>
      <c r="K38" s="15">
        <f t="shared" si="3"/>
        <v>204152</v>
      </c>
    </row>
    <row r="39" ht="15.75" customHeight="1" spans="1:11">
      <c r="A39" s="8">
        <v>46174</v>
      </c>
      <c r="B39" s="18">
        <v>39032</v>
      </c>
      <c r="C39" s="18">
        <v>84235</v>
      </c>
      <c r="D39" s="14">
        <v>123267</v>
      </c>
      <c r="E39" s="18">
        <v>25335</v>
      </c>
      <c r="F39" s="18">
        <v>41221</v>
      </c>
      <c r="G39" s="14">
        <v>66556</v>
      </c>
      <c r="H39" s="18">
        <v>1295</v>
      </c>
      <c r="I39" s="18">
        <v>8300</v>
      </c>
      <c r="J39" s="14">
        <v>9595</v>
      </c>
      <c r="K39" s="15">
        <v>199418</v>
      </c>
    </row>
    <row r="40" ht="15.75" customHeight="1" spans="1:11">
      <c r="A40" s="8">
        <v>46204</v>
      </c>
      <c r="B40" s="18">
        <v>40120</v>
      </c>
      <c r="C40" s="18">
        <v>139175</v>
      </c>
      <c r="D40" s="14">
        <f t="shared" si="0"/>
        <v>179295</v>
      </c>
      <c r="E40" s="18">
        <v>33430</v>
      </c>
      <c r="F40" s="18">
        <v>78114</v>
      </c>
      <c r="G40" s="14">
        <f t="shared" si="1"/>
        <v>111544</v>
      </c>
      <c r="H40" s="18">
        <v>1502</v>
      </c>
      <c r="I40" s="18">
        <v>14515</v>
      </c>
      <c r="J40" s="14">
        <f t="shared" si="2"/>
        <v>16017</v>
      </c>
      <c r="K40" s="15">
        <f t="shared" si="3"/>
        <v>306856</v>
      </c>
    </row>
    <row r="41" ht="15.75" customHeight="1" spans="1:11">
      <c r="A41" s="8">
        <v>46235</v>
      </c>
      <c r="B41" s="18"/>
      <c r="C41" s="18"/>
      <c r="D41" s="14">
        <f t="shared" si="0"/>
        <v>0</v>
      </c>
      <c r="E41" s="18"/>
      <c r="F41" s="18"/>
      <c r="G41" s="14">
        <f t="shared" si="1"/>
        <v>0</v>
      </c>
      <c r="H41" s="18"/>
      <c r="I41" s="18"/>
      <c r="J41" s="14">
        <f t="shared" si="2"/>
        <v>0</v>
      </c>
      <c r="K41" s="15">
        <f t="shared" si="3"/>
        <v>0</v>
      </c>
    </row>
    <row r="42" ht="15.75" customHeight="1" spans="1:11">
      <c r="A42" s="8">
        <v>46266</v>
      </c>
      <c r="B42" s="18"/>
      <c r="C42" s="18"/>
      <c r="D42" s="14">
        <f t="shared" si="0"/>
        <v>0</v>
      </c>
      <c r="E42" s="18"/>
      <c r="F42" s="18"/>
      <c r="G42" s="14">
        <f t="shared" si="1"/>
        <v>0</v>
      </c>
      <c r="H42" s="18"/>
      <c r="I42" s="18"/>
      <c r="J42" s="14">
        <f t="shared" si="2"/>
        <v>0</v>
      </c>
      <c r="K42" s="15">
        <f t="shared" si="3"/>
        <v>0</v>
      </c>
    </row>
    <row r="43" ht="15.75" customHeight="1" spans="1:11">
      <c r="A43" s="8">
        <v>46296</v>
      </c>
      <c r="B43" s="18"/>
      <c r="C43" s="18"/>
      <c r="D43" s="14">
        <f t="shared" si="0"/>
        <v>0</v>
      </c>
      <c r="E43" s="18"/>
      <c r="F43" s="18"/>
      <c r="G43" s="14">
        <f t="shared" si="1"/>
        <v>0</v>
      </c>
      <c r="H43" s="18"/>
      <c r="I43" s="18"/>
      <c r="J43" s="14">
        <f t="shared" si="2"/>
        <v>0</v>
      </c>
      <c r="K43" s="15">
        <f t="shared" si="3"/>
        <v>0</v>
      </c>
    </row>
    <row r="44" ht="15.75" customHeight="1" spans="1:11">
      <c r="A44" s="8">
        <v>46327</v>
      </c>
      <c r="B44" s="18"/>
      <c r="C44" s="18"/>
      <c r="D44" s="14">
        <f t="shared" si="0"/>
        <v>0</v>
      </c>
      <c r="E44" s="18"/>
      <c r="F44" s="18"/>
      <c r="G44" s="14">
        <f t="shared" si="1"/>
        <v>0</v>
      </c>
      <c r="H44" s="18"/>
      <c r="I44" s="18"/>
      <c r="J44" s="14">
        <f t="shared" si="2"/>
        <v>0</v>
      </c>
      <c r="K44" s="15">
        <f t="shared" si="3"/>
        <v>0</v>
      </c>
    </row>
    <row r="45" ht="15.75" customHeight="1" spans="1:11">
      <c r="A45" s="8">
        <v>46357</v>
      </c>
      <c r="B45" s="18"/>
      <c r="C45" s="18"/>
      <c r="D45" s="14">
        <f t="shared" si="0"/>
        <v>0</v>
      </c>
      <c r="E45" s="18"/>
      <c r="F45" s="18"/>
      <c r="G45" s="14">
        <f t="shared" si="1"/>
        <v>0</v>
      </c>
      <c r="H45" s="18"/>
      <c r="I45" s="18"/>
      <c r="J45" s="14">
        <f t="shared" si="2"/>
        <v>0</v>
      </c>
      <c r="K45" s="15">
        <f t="shared" si="3"/>
        <v>0</v>
      </c>
    </row>
    <row r="46" ht="15.75" customHeight="1" spans="1:11">
      <c r="A46" s="8">
        <v>46388</v>
      </c>
      <c r="B46" s="18"/>
      <c r="C46" s="18"/>
      <c r="D46" s="14">
        <f t="shared" si="0"/>
        <v>0</v>
      </c>
      <c r="E46" s="18"/>
      <c r="F46" s="18"/>
      <c r="G46" s="14">
        <f t="shared" si="1"/>
        <v>0</v>
      </c>
      <c r="H46" s="18"/>
      <c r="I46" s="18"/>
      <c r="J46" s="14">
        <f t="shared" si="2"/>
        <v>0</v>
      </c>
      <c r="K46" s="15">
        <f t="shared" si="3"/>
        <v>0</v>
      </c>
    </row>
    <row r="47" ht="15.75" customHeight="1" spans="1:11">
      <c r="A47" s="8">
        <v>46419</v>
      </c>
      <c r="B47" s="18"/>
      <c r="C47" s="18"/>
      <c r="D47" s="14">
        <f t="shared" si="0"/>
        <v>0</v>
      </c>
      <c r="E47" s="18"/>
      <c r="F47" s="18"/>
      <c r="G47" s="14">
        <f t="shared" si="1"/>
        <v>0</v>
      </c>
      <c r="H47" s="18"/>
      <c r="I47" s="18"/>
      <c r="J47" s="14">
        <f t="shared" si="2"/>
        <v>0</v>
      </c>
      <c r="K47" s="15">
        <f t="shared" si="3"/>
        <v>0</v>
      </c>
    </row>
    <row r="48" ht="15.75" customHeight="1" spans="1:11">
      <c r="A48" s="8">
        <v>46447</v>
      </c>
      <c r="B48" s="18"/>
      <c r="C48" s="18"/>
      <c r="D48" s="14">
        <f t="shared" si="0"/>
        <v>0</v>
      </c>
      <c r="E48" s="18"/>
      <c r="F48" s="18"/>
      <c r="G48" s="14">
        <f t="shared" si="1"/>
        <v>0</v>
      </c>
      <c r="H48" s="18"/>
      <c r="I48" s="18"/>
      <c r="J48" s="14">
        <f t="shared" si="2"/>
        <v>0</v>
      </c>
      <c r="K48" s="15">
        <f t="shared" si="3"/>
        <v>0</v>
      </c>
    </row>
    <row r="49" ht="15.75" customHeight="1" spans="1:11">
      <c r="A49" s="8">
        <v>46478</v>
      </c>
      <c r="B49" s="18"/>
      <c r="C49" s="18"/>
      <c r="D49" s="14">
        <f t="shared" si="0"/>
        <v>0</v>
      </c>
      <c r="E49" s="18"/>
      <c r="F49" s="18"/>
      <c r="G49" s="14">
        <f t="shared" si="1"/>
        <v>0</v>
      </c>
      <c r="H49" s="18"/>
      <c r="I49" s="18"/>
      <c r="J49" s="14">
        <f t="shared" si="2"/>
        <v>0</v>
      </c>
      <c r="K49" s="15">
        <f t="shared" si="3"/>
        <v>0</v>
      </c>
    </row>
    <row r="50" ht="15.75" customHeight="1" spans="1:11">
      <c r="A50" s="8">
        <v>46508</v>
      </c>
      <c r="B50" s="18"/>
      <c r="C50" s="18"/>
      <c r="D50" s="14">
        <f t="shared" si="0"/>
        <v>0</v>
      </c>
      <c r="E50" s="18"/>
      <c r="F50" s="18"/>
      <c r="G50" s="14">
        <f t="shared" si="1"/>
        <v>0</v>
      </c>
      <c r="H50" s="18"/>
      <c r="I50" s="18"/>
      <c r="J50" s="14">
        <f t="shared" si="2"/>
        <v>0</v>
      </c>
      <c r="K50" s="15">
        <f t="shared" si="3"/>
        <v>0</v>
      </c>
    </row>
    <row r="51" ht="15.75" customHeight="1" spans="1:11">
      <c r="A51" s="8">
        <v>46539</v>
      </c>
      <c r="B51" s="18"/>
      <c r="C51" s="18"/>
      <c r="D51" s="14">
        <f t="shared" si="0"/>
        <v>0</v>
      </c>
      <c r="E51" s="18"/>
      <c r="F51" s="18"/>
      <c r="G51" s="14">
        <f t="shared" si="1"/>
        <v>0</v>
      </c>
      <c r="H51" s="18"/>
      <c r="I51" s="18"/>
      <c r="J51" s="14">
        <f t="shared" si="2"/>
        <v>0</v>
      </c>
      <c r="K51" s="15">
        <f t="shared" si="3"/>
        <v>0</v>
      </c>
    </row>
    <row r="52" ht="15.75" customHeight="1" spans="1:11">
      <c r="A52" s="8">
        <v>46569</v>
      </c>
      <c r="B52" s="18"/>
      <c r="C52" s="18"/>
      <c r="D52" s="14">
        <f t="shared" si="0"/>
        <v>0</v>
      </c>
      <c r="E52" s="18"/>
      <c r="F52" s="18"/>
      <c r="G52" s="14">
        <f t="shared" si="1"/>
        <v>0</v>
      </c>
      <c r="H52" s="18"/>
      <c r="I52" s="18"/>
      <c r="J52" s="14">
        <f t="shared" si="2"/>
        <v>0</v>
      </c>
      <c r="K52" s="15">
        <f t="shared" si="3"/>
        <v>0</v>
      </c>
    </row>
    <row r="53" ht="15.75" customHeight="1" spans="1:11">
      <c r="A53" s="8">
        <v>46600</v>
      </c>
      <c r="B53" s="18"/>
      <c r="C53" s="18"/>
      <c r="D53" s="14">
        <f t="shared" si="0"/>
        <v>0</v>
      </c>
      <c r="E53" s="18"/>
      <c r="F53" s="18"/>
      <c r="G53" s="14">
        <f t="shared" si="1"/>
        <v>0</v>
      </c>
      <c r="H53" s="18"/>
      <c r="I53" s="18"/>
      <c r="J53" s="14">
        <f t="shared" si="2"/>
        <v>0</v>
      </c>
      <c r="K53" s="15">
        <f t="shared" si="3"/>
        <v>0</v>
      </c>
    </row>
    <row r="54" ht="15.75" customHeight="1" spans="1:11">
      <c r="A54" s="8">
        <v>46631</v>
      </c>
      <c r="B54" s="18"/>
      <c r="C54" s="18"/>
      <c r="D54" s="14">
        <f t="shared" si="0"/>
        <v>0</v>
      </c>
      <c r="E54" s="18"/>
      <c r="F54" s="18"/>
      <c r="G54" s="14">
        <f t="shared" si="1"/>
        <v>0</v>
      </c>
      <c r="H54" s="18"/>
      <c r="I54" s="18"/>
      <c r="J54" s="14">
        <f t="shared" si="2"/>
        <v>0</v>
      </c>
      <c r="K54" s="15">
        <f t="shared" si="3"/>
        <v>0</v>
      </c>
    </row>
    <row r="55" ht="15.75" customHeight="1" spans="1:11">
      <c r="A55" s="8">
        <v>46661</v>
      </c>
      <c r="B55" s="18"/>
      <c r="C55" s="18"/>
      <c r="D55" s="14">
        <f t="shared" si="0"/>
        <v>0</v>
      </c>
      <c r="E55" s="18"/>
      <c r="F55" s="18"/>
      <c r="G55" s="14">
        <f t="shared" si="1"/>
        <v>0</v>
      </c>
      <c r="H55" s="18"/>
      <c r="I55" s="18"/>
      <c r="J55" s="14">
        <f t="shared" si="2"/>
        <v>0</v>
      </c>
      <c r="K55" s="15">
        <f t="shared" si="3"/>
        <v>0</v>
      </c>
    </row>
    <row r="56" ht="15.75" customHeight="1" spans="1:11">
      <c r="A56" s="8">
        <v>46692</v>
      </c>
      <c r="B56" s="18"/>
      <c r="C56" s="18"/>
      <c r="D56" s="14">
        <f t="shared" si="0"/>
        <v>0</v>
      </c>
      <c r="E56" s="18"/>
      <c r="F56" s="18"/>
      <c r="G56" s="14">
        <f t="shared" si="1"/>
        <v>0</v>
      </c>
      <c r="H56" s="18"/>
      <c r="I56" s="18"/>
      <c r="J56" s="14">
        <f t="shared" si="2"/>
        <v>0</v>
      </c>
      <c r="K56" s="15">
        <f t="shared" si="3"/>
        <v>0</v>
      </c>
    </row>
    <row r="57" ht="15.75" customHeight="1" spans="1:11">
      <c r="A57" s="8">
        <v>46722</v>
      </c>
      <c r="B57" s="18"/>
      <c r="C57" s="18"/>
      <c r="D57" s="14">
        <f t="shared" si="0"/>
        <v>0</v>
      </c>
      <c r="E57" s="18"/>
      <c r="F57" s="18"/>
      <c r="G57" s="14">
        <f t="shared" si="1"/>
        <v>0</v>
      </c>
      <c r="H57" s="18"/>
      <c r="I57" s="18"/>
      <c r="J57" s="14">
        <f t="shared" si="2"/>
        <v>0</v>
      </c>
      <c r="K57" s="15">
        <f t="shared" si="3"/>
        <v>0</v>
      </c>
    </row>
    <row r="58" ht="15.75" customHeight="1" spans="1:11">
      <c r="A58" s="8">
        <v>46753</v>
      </c>
      <c r="B58" s="18"/>
      <c r="C58" s="18"/>
      <c r="D58" s="14">
        <f t="shared" si="0"/>
        <v>0</v>
      </c>
      <c r="E58" s="18"/>
      <c r="F58" s="18"/>
      <c r="G58" s="14">
        <f t="shared" si="1"/>
        <v>0</v>
      </c>
      <c r="H58" s="18"/>
      <c r="I58" s="18"/>
      <c r="J58" s="14">
        <f t="shared" si="2"/>
        <v>0</v>
      </c>
      <c r="K58" s="15">
        <f t="shared" si="3"/>
        <v>0</v>
      </c>
    </row>
    <row r="59" ht="15.75" customHeight="1" spans="1:11">
      <c r="A59" s="8">
        <v>46784</v>
      </c>
      <c r="B59" s="18"/>
      <c r="C59" s="18"/>
      <c r="D59" s="14">
        <f t="shared" si="0"/>
        <v>0</v>
      </c>
      <c r="E59" s="18"/>
      <c r="F59" s="18"/>
      <c r="G59" s="14">
        <f t="shared" si="1"/>
        <v>0</v>
      </c>
      <c r="H59" s="18"/>
      <c r="I59" s="18"/>
      <c r="J59" s="14">
        <f t="shared" si="2"/>
        <v>0</v>
      </c>
      <c r="K59" s="15">
        <f t="shared" si="3"/>
        <v>0</v>
      </c>
    </row>
    <row r="60" ht="15.75" customHeight="1" spans="1:11">
      <c r="A60" s="8">
        <v>46813</v>
      </c>
      <c r="B60" s="18"/>
      <c r="C60" s="18"/>
      <c r="D60" s="14">
        <f t="shared" si="0"/>
        <v>0</v>
      </c>
      <c r="E60" s="18"/>
      <c r="F60" s="18"/>
      <c r="G60" s="14">
        <f t="shared" si="1"/>
        <v>0</v>
      </c>
      <c r="H60" s="18"/>
      <c r="I60" s="18"/>
      <c r="J60" s="14">
        <f t="shared" si="2"/>
        <v>0</v>
      </c>
      <c r="K60" s="15">
        <f t="shared" si="3"/>
        <v>0</v>
      </c>
    </row>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K1"/>
    <mergeCell ref="B3:J3"/>
    <mergeCell ref="B4:D4"/>
    <mergeCell ref="E4:G4"/>
    <mergeCell ref="H4:J4"/>
  </mergeCells>
  <pageMargins left="0.511811024" right="0.511811024" top="0.787401575" bottom="0.787401575" header="0.31496062" footer="0.31496062"/>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Destinação</vt:lpstr>
      <vt:lpstr>Autuações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SUSANA ALVES SIRQUEIRA</dc:creator>
  <cp:lastModifiedBy>Micro</cp:lastModifiedBy>
  <dcterms:created xsi:type="dcterms:W3CDTF">2018-06-14T21:29:00Z</dcterms:created>
  <cp:lastPrinted>2023-10-27T17:12:00Z</cp:lastPrinted>
  <dcterms:modified xsi:type="dcterms:W3CDTF">2026-08-11T14:45:04Z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FDA966E9F6014CE9B14D90DF7CA2BFBB_12</vt:lpwstr>
  </property>
  <property fmtid="{D5CDD505-2E9C-101B-9397-08002B2CF9AE}" pid="3" name="KSOProductBuildVer">
    <vt:lpwstr>1046-12.1.0.28032</vt:lpwstr>
  </property>
  <property fmtid="{D5CDD505-2E9C-101B-9397-08002B2CF9AE}" pid="4" name="CalculationRule">
    <vt:i4>0</vt:i4>
  </property>
</Properties>
</file>