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https://d.docs.live.net/edce051b8bedefe9/Área de Trabalho/15-09-2025/"/>
    </mc:Choice>
  </mc:AlternateContent>
  <xr:revisionPtr revIDLastSave="3" documentId="11_E4E918AF578590F271C0D591FE64343109E7E698" xr6:coauthVersionLast="45" xr6:coauthVersionMax="45" xr10:uidLastSave="{3ADC3C24-AAAC-4EAA-A100-5EDAEDDF73B1}"/>
  <bookViews>
    <workbookView xWindow="-120" yWindow="-120" windowWidth="29040" windowHeight="15720" tabRatio="839" activeTab="1" xr2:uid="{00000000-000D-0000-FFFF-FFFF00000000}"/>
  </bookViews>
  <sheets>
    <sheet name="Destinação" sheetId="43" r:id="rId1"/>
    <sheet name="Autuações" sheetId="44"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4" i="44" l="1"/>
  <c r="I6" i="44" s="1"/>
  <c r="M4" i="44"/>
  <c r="Q4" i="44"/>
  <c r="I5" i="44"/>
  <c r="M5" i="44"/>
  <c r="Q5" i="44"/>
  <c r="F6" i="44"/>
  <c r="G6" i="44"/>
  <c r="H6" i="44"/>
  <c r="J6" i="44"/>
  <c r="M6" i="44" s="1"/>
  <c r="K6" i="44"/>
  <c r="L6" i="44"/>
  <c r="N6" i="44"/>
  <c r="Q6" i="44" s="1"/>
  <c r="O6" i="44"/>
  <c r="P6" i="44"/>
  <c r="E11" i="44"/>
  <c r="I11" i="44"/>
  <c r="M11" i="44"/>
  <c r="Q11" i="44"/>
  <c r="U11" i="44"/>
  <c r="Y11" i="44"/>
  <c r="AC11" i="44"/>
  <c r="AG11" i="44"/>
  <c r="AK11" i="44"/>
  <c r="AO11" i="44"/>
  <c r="AS11" i="44"/>
  <c r="AW11" i="44"/>
  <c r="E12" i="44"/>
  <c r="I12" i="44"/>
  <c r="M12" i="44"/>
  <c r="Q12" i="44"/>
  <c r="U12" i="44"/>
  <c r="Y12" i="44"/>
  <c r="AC12" i="44"/>
  <c r="AG12" i="44"/>
  <c r="AK12" i="44"/>
  <c r="AO12" i="44"/>
  <c r="AS12" i="44"/>
  <c r="AW12" i="44"/>
  <c r="B13" i="44"/>
  <c r="E13" i="44" s="1"/>
  <c r="C13" i="44"/>
  <c r="D13" i="44"/>
  <c r="F13" i="44"/>
  <c r="I13" i="44" s="1"/>
  <c r="G13" i="44"/>
  <c r="H13" i="44"/>
  <c r="J13" i="44"/>
  <c r="M13" i="44" s="1"/>
  <c r="K13" i="44"/>
  <c r="L13" i="44"/>
  <c r="N13" i="44"/>
  <c r="Q13" i="44" s="1"/>
  <c r="O13" i="44"/>
  <c r="P13" i="44"/>
  <c r="R13" i="44"/>
  <c r="U13" i="44" s="1"/>
  <c r="S13" i="44"/>
  <c r="T13" i="44"/>
  <c r="V13" i="44"/>
  <c r="Y13" i="44" s="1"/>
  <c r="W13" i="44"/>
  <c r="X13" i="44"/>
  <c r="Z13" i="44"/>
  <c r="AC13" i="44" s="1"/>
  <c r="AA13" i="44"/>
  <c r="AB13" i="44"/>
  <c r="AD13" i="44"/>
  <c r="AG13" i="44" s="1"/>
  <c r="AE13" i="44"/>
  <c r="AF13" i="44"/>
  <c r="AH13" i="44"/>
  <c r="AK13" i="44" s="1"/>
  <c r="AI13" i="44"/>
  <c r="AJ13" i="44"/>
  <c r="AL13" i="44"/>
  <c r="AO13" i="44" s="1"/>
  <c r="AM13" i="44"/>
  <c r="AN13" i="44"/>
  <c r="AP13" i="44"/>
  <c r="AS13" i="44" s="1"/>
  <c r="AQ13" i="44"/>
  <c r="AR13" i="44"/>
  <c r="AT13" i="44"/>
  <c r="AW13" i="44" s="1"/>
  <c r="AU13" i="44"/>
  <c r="AV13" i="44"/>
  <c r="E18" i="44"/>
  <c r="I18" i="44"/>
  <c r="M18" i="44"/>
  <c r="Q18" i="44"/>
  <c r="U18" i="44"/>
  <c r="Y18" i="44"/>
  <c r="AC18" i="44"/>
  <c r="AG18" i="44"/>
  <c r="AK18" i="44"/>
  <c r="AO18" i="44"/>
  <c r="AS18" i="44"/>
  <c r="AW18" i="44"/>
  <c r="E19" i="44"/>
  <c r="I19" i="44"/>
  <c r="M19" i="44"/>
  <c r="Q19" i="44"/>
  <c r="U19" i="44"/>
  <c r="Y19" i="44"/>
  <c r="AC19" i="44"/>
  <c r="AG19" i="44"/>
  <c r="AK19" i="44"/>
  <c r="AO19" i="44"/>
  <c r="AS19" i="44"/>
  <c r="AW19" i="44"/>
  <c r="B20" i="44"/>
  <c r="E20" i="44" s="1"/>
  <c r="C20" i="44"/>
  <c r="D20" i="44"/>
  <c r="F20" i="44"/>
  <c r="I20" i="44" s="1"/>
  <c r="G20" i="44"/>
  <c r="H20" i="44"/>
  <c r="J20" i="44"/>
  <c r="M20" i="44" s="1"/>
  <c r="K20" i="44"/>
  <c r="L20" i="44"/>
  <c r="N20" i="44"/>
  <c r="Q20" i="44" s="1"/>
  <c r="O20" i="44"/>
  <c r="P20" i="44"/>
  <c r="R20" i="44"/>
  <c r="U20" i="44" s="1"/>
  <c r="S20" i="44"/>
  <c r="T20" i="44"/>
  <c r="V20" i="44"/>
  <c r="Y20" i="44" s="1"/>
  <c r="W20" i="44"/>
  <c r="X20" i="44"/>
  <c r="Z20" i="44"/>
  <c r="AC20" i="44" s="1"/>
  <c r="AA20" i="44"/>
  <c r="AB20" i="44"/>
  <c r="AD20" i="44"/>
  <c r="AG20" i="44" s="1"/>
  <c r="AE20" i="44"/>
  <c r="AF20" i="44"/>
  <c r="AH20" i="44"/>
  <c r="AK20" i="44" s="1"/>
  <c r="AI20" i="44"/>
  <c r="AJ20" i="44"/>
  <c r="AL20" i="44"/>
  <c r="AO20" i="44" s="1"/>
  <c r="AM20" i="44"/>
  <c r="AN20" i="44"/>
  <c r="AP20" i="44"/>
  <c r="AS20" i="44" s="1"/>
  <c r="AQ20" i="44"/>
  <c r="AR20" i="44"/>
  <c r="AT20" i="44"/>
  <c r="AW20" i="44" s="1"/>
  <c r="AU20" i="44"/>
  <c r="AV20" i="44"/>
  <c r="N29" i="43" l="1"/>
  <c r="B38" i="43" l="1"/>
  <c r="H16" i="43" l="1"/>
  <c r="H9" i="43"/>
  <c r="F16" i="43" l="1"/>
  <c r="F13" i="43"/>
  <c r="F20" i="43"/>
  <c r="F18" i="43" l="1"/>
  <c r="N22" i="43"/>
  <c r="N28" i="43" l="1"/>
  <c r="N17" i="43" l="1"/>
  <c r="D20" i="43"/>
  <c r="D9" i="43"/>
  <c r="C16" i="43" l="1"/>
  <c r="D16" i="43"/>
  <c r="D13" i="43"/>
  <c r="D18" i="43" l="1"/>
  <c r="N30" i="43"/>
  <c r="N27" i="43"/>
  <c r="B20" i="43"/>
  <c r="N15" i="43"/>
  <c r="N14" i="43"/>
  <c r="N12" i="43"/>
  <c r="N11" i="43"/>
  <c r="N8" i="43"/>
  <c r="N7" i="43"/>
  <c r="M13" i="43"/>
  <c r="N9" i="43" l="1"/>
  <c r="M31" i="43"/>
  <c r="L31" i="43"/>
  <c r="K31" i="43"/>
  <c r="J31" i="43"/>
  <c r="I31" i="43"/>
  <c r="H31" i="43"/>
  <c r="G31" i="43"/>
  <c r="F31" i="43"/>
  <c r="E31" i="43"/>
  <c r="D31" i="43"/>
  <c r="C31" i="43"/>
  <c r="B31" i="43"/>
  <c r="A26" i="43"/>
  <c r="E20" i="43"/>
  <c r="C20" i="43"/>
  <c r="N19" i="43"/>
  <c r="M16" i="43"/>
  <c r="M18" i="43" s="1"/>
  <c r="L16" i="43"/>
  <c r="K16" i="43"/>
  <c r="J16" i="43"/>
  <c r="I16" i="43"/>
  <c r="G16" i="43"/>
  <c r="E16" i="43"/>
  <c r="B16" i="43"/>
  <c r="L13" i="43"/>
  <c r="K13" i="43"/>
  <c r="J13" i="43"/>
  <c r="I13" i="43"/>
  <c r="H13" i="43"/>
  <c r="G13" i="43"/>
  <c r="E13" i="43"/>
  <c r="C13" i="43"/>
  <c r="C18" i="43" s="1"/>
  <c r="B13" i="43"/>
  <c r="M9" i="43"/>
  <c r="L9" i="43"/>
  <c r="K9" i="43"/>
  <c r="J9" i="43"/>
  <c r="I9" i="43"/>
  <c r="G9" i="43"/>
  <c r="F9" i="43"/>
  <c r="E9" i="43"/>
  <c r="C9" i="43"/>
  <c r="B9" i="43"/>
  <c r="L18" i="43" l="1"/>
  <c r="L20" i="43" s="1"/>
  <c r="K18" i="43"/>
  <c r="I18" i="43"/>
  <c r="I20" i="43" s="1"/>
  <c r="G18" i="43"/>
  <c r="G20" i="43" s="1"/>
  <c r="H18" i="43"/>
  <c r="H20" i="43" s="1"/>
  <c r="E18" i="43"/>
  <c r="B18" i="43"/>
  <c r="N13" i="43"/>
  <c r="K20" i="43"/>
  <c r="N16" i="43"/>
  <c r="J18" i="43"/>
  <c r="J20" i="43" s="1"/>
  <c r="N31" i="43"/>
  <c r="M20" i="43"/>
  <c r="N18" i="43" l="1"/>
  <c r="N20" i="43" s="1"/>
</calcChain>
</file>

<file path=xl/sharedStrings.xml><?xml version="1.0" encoding="utf-8"?>
<sst xmlns="http://schemas.openxmlformats.org/spreadsheetml/2006/main" count="192" uniqueCount="58">
  <si>
    <t>ENGENHARIA DE TRÁFEGO E CAMPO</t>
  </si>
  <si>
    <t>MULTAS DE TRÂNSITO</t>
  </si>
  <si>
    <t>VALORES ARRECADADOS</t>
  </si>
  <si>
    <t>QUANTIDADE DE MULTAS ARRECADADAS</t>
  </si>
  <si>
    <t>DESPESAS REALIZADAS COM RECURSOS ARRECADADOS COM MULTAS DE TRÂNSITO</t>
  </si>
  <si>
    <t xml:space="preserve">TOTAL DOS GASTOS REALIZADOS </t>
  </si>
  <si>
    <t>MAIO</t>
  </si>
  <si>
    <t>JANEIRO</t>
  </si>
  <si>
    <t>FEVEREIRO</t>
  </si>
  <si>
    <t>MARÇO</t>
  </si>
  <si>
    <t>ABRIL</t>
  </si>
  <si>
    <t>JUNHO</t>
  </si>
  <si>
    <t>JULHO</t>
  </si>
  <si>
    <t>AGOSTO</t>
  </si>
  <si>
    <t>SETEMBRO</t>
  </si>
  <si>
    <t>OUTUBRO</t>
  </si>
  <si>
    <t>NOVEMBRO</t>
  </si>
  <si>
    <t>DEZEMBRO</t>
  </si>
  <si>
    <t>CONSOLIDADO</t>
  </si>
  <si>
    <t>TOTAL</t>
  </si>
  <si>
    <t>DEMONSTRATIVO DA RECEITA ARRECADADA COM A COBRANÇA DE MULTAS DE TRÂNSITO E SUA DESTINAÇÃO</t>
  </si>
  <si>
    <t xml:space="preserve">FUNSET </t>
  </si>
  <si>
    <t>RESTITUIÇÃO DE MULTAS DE TRÂNSITO</t>
  </si>
  <si>
    <t>VALOR LÍQUIDO DA RECEITA</t>
  </si>
  <si>
    <t>ESTORNO - NL</t>
  </si>
  <si>
    <t xml:space="preserve">DREM - VALOR TRANSFERIDO PARA O TESOURO MUNICIPAL CONFORME EC 93/16 </t>
  </si>
  <si>
    <t>SINALIZAÇÃO</t>
  </si>
  <si>
    <t>POLICIAMENTO E FISCALIZAÇÃO</t>
  </si>
  <si>
    <t>EDUCAÇÃO DE TRÂNSITO</t>
  </si>
  <si>
    <t>TIPIFICAÇÃO DOS GASTOS REALIZADOS NOS TERMOS DO ART. 320 DO CTB E RESOLUÇÃO CONTRAN Nº 875, DE 13 DE SETEMBRO DE 2021</t>
  </si>
  <si>
    <t>CONSOLIDADO DOS GASTOS REALIZADOS NOS TERMOS DO ART. 320 DO CTB E RESOLUÇÃO CONTRAN Nº 875, DE 13 DE SETEMBRO DE 2021</t>
  </si>
  <si>
    <t>ARRECADAÇÃO REFERENTE À DÍVIDA ATIVA</t>
  </si>
  <si>
    <t>FUNSET REFERENTE À DÍVIDA ATIVA</t>
  </si>
  <si>
    <t>DREM - VALOR TRANSFERIDO PARA O TESOURO MUNICIPAL CONFORME EC 93/16 - DÍVIDA ATIVA</t>
  </si>
  <si>
    <t>Tipo de Autuação</t>
  </si>
  <si>
    <t>Notificações de Infração de Trânsito - NIT</t>
  </si>
  <si>
    <t>Notificações de Aplicação de Penalidade - NAP</t>
  </si>
  <si>
    <t>Notificação de Advertência por Escrito - NAE</t>
  </si>
  <si>
    <t>Total</t>
  </si>
  <si>
    <t>Agentes da Autoridade de Trânsito</t>
  </si>
  <si>
    <t>Eletrônicas</t>
  </si>
  <si>
    <t>TOTAL DA ARRECADAÇÃO</t>
  </si>
  <si>
    <t>DEDUÇÕES</t>
  </si>
  <si>
    <t>RECEITA</t>
  </si>
  <si>
    <t>ARRECADAÇÃO BRUTA</t>
  </si>
  <si>
    <t>TOTAL DAS DEDUÇÕES</t>
  </si>
  <si>
    <t>SUBTOTAL FUNSET</t>
  </si>
  <si>
    <t>SUBTOTAL DREM</t>
  </si>
  <si>
    <t>-</t>
  </si>
  <si>
    <t>LISTA DE ABREVIATURAS</t>
  </si>
  <si>
    <t xml:space="preserve">DREM - DESVINCULAÇÃO DE RECEITA MUNICIPAIS </t>
  </si>
  <si>
    <t>FMU - FUNDO MUNICIPAL DE MOBILIDADE URBANA</t>
  </si>
  <si>
    <t>FUNSET - FUNDO NACIONALL DE SEGURANÇA E EDUCAÇÃO DE TRÂNSITO</t>
  </si>
  <si>
    <t>NL - NOTA DE LANÇAMENTO</t>
  </si>
  <si>
    <t>EXERCÍCIO 2025</t>
  </si>
  <si>
    <t>Demonstrativo Emissão de Autuações de Trânsito - 2023</t>
  </si>
  <si>
    <t>Demonstrativo Emissão de Autuações de Trânsito - 2024</t>
  </si>
  <si>
    <t>Demonstrativo Emissão de Autuações de Trânsito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</si>
</sst>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R$&quot;\ #,##0;[Red]\-&quot;R$&quot;\ #,##0"/>
    <numFmt numFmtId="42" formatCode="_-&quot;R$&quot;\ * #,##0_-;\-&quot;R$&quot;\ * #,##0_-;_-&quot;R$&quot;\ * &quot;-&quot;_-;_-@_-"/>
    <numFmt numFmtId="44" formatCode="_-&quot;R$&quot;\ * #,##0.00_-;\-&quot;R$&quot;\ * #,##0.00_-;_-&quot;R$&quot;\ * &quot;-&quot;??_-;_-@_-"/>
    <numFmt numFmtId="43" formatCode="_-* #,##0.00_-;\-* #,##0.00_-;_-* &quot;-&quot;??_-;_-@_-"/>
    <numFmt numFmtId="164" formatCode="_-* #,##0_-;\-* #,##0_-;_-* &quot;-&quot;??_-;_-@_-"/>
    <numFmt numFmtId="165" formatCode="_-&quot;R$&quot;\ * #,##0_-;\-&quot;R$&quot;\ * #,##0_-;_-&quot;R$&quot;\ * &quot;-&quot;??_-;_-@_-"/>
    <numFmt numFmtId="166" formatCode="&quot;R$&quot;\ #,##0"/>
    <numFmt numFmtId="167" formatCode="mmmm/yy"/>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b/>
      <sz val="12"/>
      <color rgb="FFFF0000"/>
      <name val="Calibri"/>
      <family val="2"/>
      <scheme val="minor"/>
    </font>
    <font>
      <b/>
      <u/>
      <sz val="16"/>
      <color theme="1"/>
      <name val="Calibri"/>
      <family val="2"/>
      <scheme val="minor"/>
    </font>
    <font>
      <sz val="12"/>
      <color rgb="FFFF0000"/>
      <name val="Calibri"/>
      <family val="2"/>
      <scheme val="minor"/>
    </font>
    <font>
      <sz val="14"/>
      <color theme="1"/>
      <name val="Calibri"/>
      <family val="2"/>
      <scheme val="minor"/>
    </font>
    <font>
      <b/>
      <sz val="12"/>
      <name val="Calibri"/>
      <family val="2"/>
      <scheme val="minor"/>
    </font>
    <font>
      <sz val="12"/>
      <name val="Arial"/>
      <family val="2"/>
    </font>
    <font>
      <b/>
      <sz val="14"/>
      <color theme="0"/>
      <name val="Calibri"/>
      <family val="2"/>
      <scheme val="minor"/>
    </font>
    <font>
      <sz val="12"/>
      <color rgb="FF000000"/>
      <name val="Calibri"/>
      <family val="2"/>
      <scheme val="minor"/>
    </font>
    <font>
      <sz val="12"/>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theme="3"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bottom style="thin">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06">
    <xf numFmtId="0" fontId="0" fillId="0" borderId="0" xfId="0"/>
    <xf numFmtId="0" fontId="3" fillId="0" borderId="1" xfId="0" applyFont="1" applyBorder="1" applyAlignment="1">
      <alignment horizontal="center"/>
    </xf>
    <xf numFmtId="44" fontId="0" fillId="0" borderId="0" xfId="0" applyNumberFormat="1"/>
    <xf numFmtId="43" fontId="0" fillId="0" borderId="0" xfId="1" applyFont="1"/>
    <xf numFmtId="165" fontId="0" fillId="0" borderId="0" xfId="0" applyNumberFormat="1"/>
    <xf numFmtId="0" fontId="5" fillId="0" borderId="0" xfId="0" applyFont="1"/>
    <xf numFmtId="165" fontId="5" fillId="0" borderId="1" xfId="2" applyNumberFormat="1" applyFont="1" applyBorder="1" applyAlignment="1">
      <alignment vertical="center"/>
    </xf>
    <xf numFmtId="165" fontId="5" fillId="0" borderId="1" xfId="2" applyNumberFormat="1" applyFont="1" applyFill="1" applyBorder="1" applyAlignment="1">
      <alignment horizontal="center" vertical="center"/>
    </xf>
    <xf numFmtId="44" fontId="5" fillId="0" borderId="1" xfId="2" applyFont="1" applyBorder="1"/>
    <xf numFmtId="165" fontId="5" fillId="0" borderId="1" xfId="2" applyNumberFormat="1" applyFont="1" applyBorder="1"/>
    <xf numFmtId="165" fontId="3" fillId="0" borderId="1" xfId="2" applyNumberFormat="1" applyFont="1" applyBorder="1" applyAlignment="1">
      <alignment vertical="center"/>
    </xf>
    <xf numFmtId="165" fontId="3" fillId="0" borderId="1" xfId="2" applyNumberFormat="1" applyFont="1" applyFill="1" applyBorder="1" applyAlignment="1">
      <alignment horizontal="center" vertical="center"/>
    </xf>
    <xf numFmtId="165" fontId="5" fillId="0" borderId="1" xfId="2" applyNumberFormat="1" applyFont="1" applyFill="1" applyBorder="1" applyAlignment="1">
      <alignment vertical="center"/>
    </xf>
    <xf numFmtId="165" fontId="5" fillId="0" borderId="0" xfId="0" applyNumberFormat="1" applyFont="1"/>
    <xf numFmtId="44" fontId="5" fillId="0" borderId="1" xfId="2" applyFont="1" applyFill="1" applyBorder="1"/>
    <xf numFmtId="165" fontId="6" fillId="0" borderId="1" xfId="2" applyNumberFormat="1" applyFont="1" applyFill="1" applyBorder="1" applyAlignment="1">
      <alignment horizontal="center" vertical="center"/>
    </xf>
    <xf numFmtId="165" fontId="8" fillId="0" borderId="1" xfId="2" applyNumberFormat="1" applyFont="1" applyBorder="1" applyAlignment="1">
      <alignment vertical="center"/>
    </xf>
    <xf numFmtId="165" fontId="8" fillId="0" borderId="1" xfId="2" applyNumberFormat="1" applyFont="1" applyFill="1" applyBorder="1" applyAlignment="1">
      <alignment horizontal="center" vertical="center"/>
    </xf>
    <xf numFmtId="165" fontId="8" fillId="0" borderId="1" xfId="2" applyNumberFormat="1" applyFont="1" applyFill="1" applyBorder="1" applyAlignment="1">
      <alignment vertical="center"/>
    </xf>
    <xf numFmtId="44" fontId="8" fillId="0" borderId="1" xfId="2" applyFont="1" applyBorder="1" applyAlignment="1">
      <alignment horizontal="center" vertical="center"/>
    </xf>
    <xf numFmtId="0" fontId="3" fillId="4" borderId="1" xfId="0" applyFont="1" applyFill="1" applyBorder="1" applyAlignment="1">
      <alignment vertical="center"/>
    </xf>
    <xf numFmtId="165" fontId="3" fillId="4" borderId="1" xfId="2" applyNumberFormat="1" applyFont="1" applyFill="1" applyBorder="1" applyAlignment="1">
      <alignment vertical="center"/>
    </xf>
    <xf numFmtId="0" fontId="3" fillId="5" borderId="1" xfId="0" applyFont="1" applyFill="1" applyBorder="1" applyAlignment="1">
      <alignment horizontal="center"/>
    </xf>
    <xf numFmtId="165" fontId="3" fillId="5" borderId="1" xfId="2" applyNumberFormat="1" applyFont="1" applyFill="1" applyBorder="1" applyAlignment="1">
      <alignment vertical="center"/>
    </xf>
    <xf numFmtId="165" fontId="3" fillId="5" borderId="1" xfId="2" applyNumberFormat="1" applyFont="1" applyFill="1" applyBorder="1" applyAlignment="1">
      <alignment horizontal="center" vertical="center"/>
    </xf>
    <xf numFmtId="44" fontId="3" fillId="5" borderId="1" xfId="2" applyFont="1" applyFill="1" applyBorder="1" applyAlignment="1">
      <alignment horizontal="center" vertical="center"/>
    </xf>
    <xf numFmtId="0" fontId="3" fillId="6" borderId="1" xfId="0" applyFont="1" applyFill="1" applyBorder="1" applyAlignment="1">
      <alignment horizontal="left" vertical="center"/>
    </xf>
    <xf numFmtId="164" fontId="3" fillId="6" borderId="1" xfId="1" applyNumberFormat="1" applyFont="1" applyFill="1" applyBorder="1" applyAlignment="1">
      <alignment horizontal="center" vertical="center"/>
    </xf>
    <xf numFmtId="0" fontId="3" fillId="4" borderId="1" xfId="0" applyFont="1" applyFill="1" applyBorder="1"/>
    <xf numFmtId="165" fontId="10" fillId="4" borderId="1" xfId="2" applyNumberFormat="1" applyFont="1" applyFill="1" applyBorder="1" applyAlignment="1">
      <alignment horizontal="center"/>
    </xf>
    <xf numFmtId="164" fontId="3" fillId="6" borderId="2" xfId="1" applyNumberFormat="1" applyFont="1" applyFill="1" applyBorder="1" applyAlignment="1">
      <alignment vertical="center"/>
    </xf>
    <xf numFmtId="164" fontId="10" fillId="6" borderId="2" xfId="1" applyNumberFormat="1" applyFont="1" applyFill="1" applyBorder="1" applyAlignment="1">
      <alignment vertical="center"/>
    </xf>
    <xf numFmtId="164" fontId="3" fillId="6" borderId="1" xfId="1" applyNumberFormat="1" applyFont="1" applyFill="1" applyBorder="1" applyAlignment="1">
      <alignment vertical="center"/>
    </xf>
    <xf numFmtId="164" fontId="10" fillId="6" borderId="1" xfId="1" applyNumberFormat="1" applyFont="1" applyFill="1" applyBorder="1" applyAlignment="1">
      <alignment vertical="center"/>
    </xf>
    <xf numFmtId="0" fontId="2" fillId="0" borderId="0" xfId="0" applyFont="1"/>
    <xf numFmtId="0" fontId="5" fillId="0" borderId="1" xfId="0" applyFont="1" applyBorder="1" applyAlignment="1">
      <alignment horizontal="left" vertical="center" indent="1"/>
    </xf>
    <xf numFmtId="166" fontId="5" fillId="0" borderId="1" xfId="0" applyNumberFormat="1" applyFont="1" applyBorder="1" applyAlignment="1">
      <alignment horizontal="left" wrapText="1" indent="1"/>
    </xf>
    <xf numFmtId="0" fontId="5" fillId="0" borderId="1" xfId="0" applyFont="1" applyBorder="1" applyAlignment="1">
      <alignment horizontal="left" indent="1"/>
    </xf>
    <xf numFmtId="165" fontId="6" fillId="4" borderId="1" xfId="2" applyNumberFormat="1" applyFont="1" applyFill="1" applyBorder="1" applyAlignment="1">
      <alignment vertical="center"/>
    </xf>
    <xf numFmtId="166" fontId="3" fillId="4" borderId="1" xfId="0" applyNumberFormat="1" applyFont="1" applyFill="1" applyBorder="1"/>
    <xf numFmtId="166" fontId="5" fillId="0" borderId="1" xfId="0" applyNumberFormat="1" applyFont="1" applyBorder="1" applyAlignment="1">
      <alignment horizontal="left" indent="1"/>
    </xf>
    <xf numFmtId="165" fontId="2" fillId="0" borderId="0" xfId="0" applyNumberFormat="1" applyFont="1" applyAlignment="1">
      <alignment vertical="center" wrapText="1"/>
    </xf>
    <xf numFmtId="165" fontId="5" fillId="0" borderId="0" xfId="2" applyNumberFormat="1" applyFont="1" applyFill="1" applyBorder="1" applyAlignment="1"/>
    <xf numFmtId="165" fontId="3" fillId="0" borderId="0" xfId="0" applyNumberFormat="1" applyFont="1"/>
    <xf numFmtId="166" fontId="3" fillId="0" borderId="8" xfId="0" applyNumberFormat="1" applyFont="1" applyBorder="1" applyAlignment="1">
      <alignment horizontal="left" indent="1"/>
    </xf>
    <xf numFmtId="165" fontId="3" fillId="4" borderId="9" xfId="0" applyNumberFormat="1" applyFont="1" applyFill="1" applyBorder="1" applyAlignment="1">
      <alignment horizontal="left"/>
    </xf>
    <xf numFmtId="165" fontId="3" fillId="4" borderId="10" xfId="0" applyNumberFormat="1" applyFont="1" applyFill="1" applyBorder="1"/>
    <xf numFmtId="166" fontId="3" fillId="4" borderId="1" xfId="0" applyNumberFormat="1" applyFont="1" applyFill="1" applyBorder="1" applyAlignment="1">
      <alignment horizontal="left" wrapText="1"/>
    </xf>
    <xf numFmtId="0" fontId="3" fillId="4" borderId="1" xfId="0" applyFont="1" applyFill="1" applyBorder="1" applyAlignment="1">
      <alignment horizontal="left" vertical="center"/>
    </xf>
    <xf numFmtId="0" fontId="3" fillId="5" borderId="1" xfId="0" applyFont="1" applyFill="1" applyBorder="1" applyAlignment="1">
      <alignment horizontal="center" vertical="center"/>
    </xf>
    <xf numFmtId="0" fontId="2" fillId="2" borderId="1" xfId="0" applyFont="1" applyFill="1" applyBorder="1" applyAlignment="1">
      <alignment horizontal="center" vertical="center" wrapText="1"/>
    </xf>
    <xf numFmtId="165" fontId="5" fillId="0" borderId="1" xfId="2" applyNumberFormat="1" applyFont="1" applyBorder="1" applyAlignment="1">
      <alignment horizontal="center" vertical="center"/>
    </xf>
    <xf numFmtId="165" fontId="8" fillId="7" borderId="1" xfId="2" applyNumberFormat="1" applyFont="1" applyFill="1" applyBorder="1" applyAlignment="1">
      <alignment vertical="center"/>
    </xf>
    <xf numFmtId="0" fontId="9" fillId="0" borderId="0" xfId="0" applyFont="1"/>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3" fontId="0" fillId="0" borderId="19" xfId="0" applyNumberFormat="1" applyBorder="1" applyAlignment="1">
      <alignment horizontal="center" vertical="center"/>
    </xf>
    <xf numFmtId="3" fontId="0" fillId="0" borderId="1" xfId="0" applyNumberFormat="1" applyBorder="1" applyAlignment="1">
      <alignment horizontal="center" vertical="center"/>
    </xf>
    <xf numFmtId="3" fontId="2" fillId="0" borderId="20" xfId="0" applyNumberFormat="1" applyFont="1" applyBorder="1" applyAlignment="1">
      <alignment horizontal="center" vertical="center"/>
    </xf>
    <xf numFmtId="3" fontId="2" fillId="0" borderId="19" xfId="0" applyNumberFormat="1" applyFont="1" applyBorder="1" applyAlignment="1">
      <alignment horizontal="center" vertical="center"/>
    </xf>
    <xf numFmtId="3" fontId="2" fillId="0" borderId="1" xfId="0" applyNumberFormat="1" applyFont="1" applyBorder="1" applyAlignment="1">
      <alignment horizontal="center" vertical="center"/>
    </xf>
    <xf numFmtId="0" fontId="2" fillId="4" borderId="21" xfId="0" applyFont="1" applyFill="1" applyBorder="1" applyAlignment="1">
      <alignment horizontal="center" vertical="center"/>
    </xf>
    <xf numFmtId="3" fontId="2" fillId="4" borderId="22" xfId="0" applyNumberFormat="1" applyFont="1" applyFill="1" applyBorder="1" applyAlignment="1">
      <alignment horizontal="center" vertical="center"/>
    </xf>
    <xf numFmtId="3" fontId="2" fillId="4" borderId="23" xfId="0" applyNumberFormat="1" applyFont="1" applyFill="1" applyBorder="1" applyAlignment="1">
      <alignment horizontal="center" vertical="center"/>
    </xf>
    <xf numFmtId="3" fontId="2" fillId="4" borderId="24" xfId="0" applyNumberFormat="1" applyFont="1" applyFill="1" applyBorder="1" applyAlignment="1">
      <alignment horizontal="center" vertical="center"/>
    </xf>
    <xf numFmtId="0" fontId="2" fillId="0" borderId="0" xfId="0" applyFont="1" applyAlignment="1">
      <alignment horizontal="center" vertical="center"/>
    </xf>
    <xf numFmtId="3" fontId="2" fillId="0" borderId="0" xfId="0" applyNumberFormat="1" applyFont="1" applyAlignment="1">
      <alignment horizontal="center" vertical="center"/>
    </xf>
    <xf numFmtId="0" fontId="12" fillId="8" borderId="0" xfId="0" applyFont="1" applyFill="1"/>
    <xf numFmtId="42" fontId="5" fillId="0" borderId="1" xfId="2" applyNumberFormat="1" applyFont="1" applyBorder="1"/>
    <xf numFmtId="42" fontId="11" fillId="4" borderId="1" xfId="2" applyNumberFormat="1" applyFont="1" applyFill="1" applyBorder="1"/>
    <xf numFmtId="42" fontId="13" fillId="0" borderId="0" xfId="0" applyNumberFormat="1" applyFont="1"/>
    <xf numFmtId="42" fontId="5" fillId="0" borderId="1" xfId="2" applyNumberFormat="1" applyFont="1" applyBorder="1" applyAlignment="1">
      <alignment vertical="center"/>
    </xf>
    <xf numFmtId="0" fontId="2" fillId="0" borderId="0" xfId="0" applyFont="1" applyAlignment="1"/>
    <xf numFmtId="6" fontId="5" fillId="0" borderId="1" xfId="2" applyNumberFormat="1" applyFont="1" applyBorder="1"/>
    <xf numFmtId="6" fontId="14" fillId="0" borderId="1" xfId="2" applyNumberFormat="1" applyFont="1" applyBorder="1"/>
    <xf numFmtId="6" fontId="3" fillId="4" borderId="1" xfId="2" applyNumberFormat="1" applyFont="1" applyFill="1" applyBorder="1" applyAlignment="1">
      <alignment vertical="center"/>
    </xf>
    <xf numFmtId="44" fontId="5" fillId="0" borderId="1" xfId="2" applyNumberFormat="1" applyFont="1" applyBorder="1"/>
    <xf numFmtId="43" fontId="5" fillId="0" borderId="1" xfId="1" applyFont="1" applyBorder="1"/>
    <xf numFmtId="0" fontId="2" fillId="2" borderId="18"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65" fontId="2" fillId="3" borderId="6" xfId="0" applyNumberFormat="1" applyFont="1" applyFill="1" applyBorder="1" applyAlignment="1">
      <alignment horizontal="center" vertical="center" wrapText="1"/>
    </xf>
    <xf numFmtId="165" fontId="2" fillId="3" borderId="7" xfId="0" applyNumberFormat="1"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5" fillId="0" borderId="0" xfId="0" applyFont="1" applyAlignment="1">
      <alignment horizontal="center"/>
    </xf>
    <xf numFmtId="0" fontId="7" fillId="0" borderId="0" xfId="0" applyFont="1" applyAlignment="1">
      <alignment horizontal="center" vertical="center" wrapText="1"/>
    </xf>
    <xf numFmtId="0" fontId="4" fillId="0" borderId="0" xfId="0" applyFont="1" applyAlignment="1">
      <alignment horizontal="center"/>
    </xf>
    <xf numFmtId="0" fontId="3" fillId="0" borderId="0" xfId="0" applyFont="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12" fillId="8" borderId="11" xfId="0" applyFont="1" applyFill="1" applyBorder="1" applyAlignment="1">
      <alignment horizontal="center"/>
    </xf>
    <xf numFmtId="0" fontId="12" fillId="8" borderId="12" xfId="0" applyFont="1" applyFill="1" applyBorder="1" applyAlignment="1">
      <alignment horizontal="center"/>
    </xf>
    <xf numFmtId="0" fontId="12" fillId="8" borderId="13" xfId="0" applyFont="1" applyFill="1" applyBorder="1" applyAlignment="1">
      <alignment horizontal="center"/>
    </xf>
    <xf numFmtId="0" fontId="2" fillId="2" borderId="14" xfId="0" applyFont="1" applyFill="1" applyBorder="1" applyAlignment="1">
      <alignment horizontal="center" vertical="center" wrapText="1"/>
    </xf>
    <xf numFmtId="0" fontId="2" fillId="2" borderId="18" xfId="0" applyFont="1" applyFill="1" applyBorder="1" applyAlignment="1">
      <alignment horizontal="center" vertical="center" wrapText="1"/>
    </xf>
    <xf numFmtId="167" fontId="2" fillId="4" borderId="15" xfId="0" applyNumberFormat="1" applyFont="1" applyFill="1" applyBorder="1" applyAlignment="1">
      <alignment horizontal="center" vertical="center"/>
    </xf>
    <xf numFmtId="167" fontId="2" fillId="4" borderId="16" xfId="0" applyNumberFormat="1" applyFont="1" applyFill="1" applyBorder="1" applyAlignment="1">
      <alignment horizontal="center" vertical="center"/>
    </xf>
    <xf numFmtId="167" fontId="2" fillId="4" borderId="17" xfId="0" applyNumberFormat="1" applyFont="1" applyFill="1" applyBorder="1" applyAlignment="1">
      <alignment horizontal="center" vertical="center"/>
    </xf>
    <xf numFmtId="0" fontId="12" fillId="8" borderId="25" xfId="0" applyFont="1" applyFill="1" applyBorder="1" applyAlignment="1">
      <alignment horizontal="center"/>
    </xf>
    <xf numFmtId="0" fontId="12" fillId="8" borderId="0" xfId="0" applyFont="1" applyFill="1" applyAlignment="1">
      <alignment horizontal="center"/>
    </xf>
    <xf numFmtId="167" fontId="2" fillId="4" borderId="26" xfId="0" applyNumberFormat="1" applyFont="1" applyFill="1" applyBorder="1" applyAlignment="1">
      <alignment horizontal="center" vertical="center"/>
    </xf>
    <xf numFmtId="167" fontId="2" fillId="4" borderId="27" xfId="0" applyNumberFormat="1" applyFont="1" applyFill="1" applyBorder="1" applyAlignment="1">
      <alignment horizontal="center" vertical="center"/>
    </xf>
    <xf numFmtId="167" fontId="2" fillId="4" borderId="28" xfId="0" applyNumberFormat="1" applyFont="1" applyFill="1" applyBorder="1" applyAlignment="1">
      <alignment horizontal="center" vertical="center"/>
    </xf>
  </cellXfs>
  <cellStyles count="3">
    <cellStyle name="Moeda" xfId="2" builtinId="4"/>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pt-BR" sz="1400" b="1" i="0" baseline="0">
                <a:effectLst/>
              </a:rPr>
              <a:t>CONSOLIDAÇÃO DE GASTOS REALIZADOS NOS TERMOS DO ART. 320 DO CTB</a:t>
            </a:r>
            <a:endParaRPr lang="pt-BR" sz="1400" b="1">
              <a:effectLst/>
            </a:endParaRPr>
          </a:p>
        </c:rich>
      </c:tx>
      <c:layout>
        <c:manualLayout>
          <c:xMode val="edge"/>
          <c:yMode val="edge"/>
          <c:x val="0.3010584219314747"/>
          <c:y val="2.661600953753336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6.5074718353025723E-2"/>
          <c:y val="0.20521798260288288"/>
          <c:w val="0.41141269797396279"/>
          <c:h val="0.6861939323308347"/>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C87-460E-9FFC-295D196118F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C87-460E-9FFC-295D196118F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C87-460E-9FFC-295D196118F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C87-460E-9FFC-295D196118F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C87-460E-9FFC-295D196118F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C87-460E-9FFC-295D196118F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EC87-460E-9FFC-295D196118F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EC87-460E-9FFC-295D196118F0}"/>
              </c:ext>
            </c:extLst>
          </c:dPt>
          <c:dLbls>
            <c:dLbl>
              <c:idx val="1"/>
              <c:layout>
                <c:manualLayout>
                  <c:x val="4.0136751120327052E-2"/>
                  <c:y val="8.2263581075840506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C87-460E-9FFC-295D196118F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pt-B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Destinação!$A$34:$A$37</c:f>
              <c:strCache>
                <c:ptCount val="4"/>
                <c:pt idx="0">
                  <c:v>SINALIZAÇÃO</c:v>
                </c:pt>
                <c:pt idx="1">
                  <c:v>ENGENHARIA DE TRÁFEGO E CAMPO</c:v>
                </c:pt>
                <c:pt idx="2">
                  <c:v>POLICIAMENTO E FISCALIZAÇÃO</c:v>
                </c:pt>
                <c:pt idx="3">
                  <c:v>EDUCAÇÃO DE TRÂNSITO</c:v>
                </c:pt>
              </c:strCache>
            </c:strRef>
          </c:cat>
          <c:val>
            <c:numRef>
              <c:f>Destinação!$B$34:$B$37</c:f>
              <c:numCache>
                <c:formatCode>_-"R$"\ * #,##0_-;\-"R$"\ * #,##0_-;_-"R$"\ * "-"??_-;_-@_-</c:formatCode>
                <c:ptCount val="4"/>
                <c:pt idx="0">
                  <c:v>27566577.920000002</c:v>
                </c:pt>
                <c:pt idx="1">
                  <c:v>35302753.520000003</c:v>
                </c:pt>
                <c:pt idx="2">
                  <c:v>18048690.949999999</c:v>
                </c:pt>
                <c:pt idx="3">
                  <c:v>386389</c:v>
                </c:pt>
              </c:numCache>
            </c:numRef>
          </c:val>
          <c:extLst>
            <c:ext xmlns:c16="http://schemas.microsoft.com/office/drawing/2014/chart" uri="{C3380CC4-5D6E-409C-BE32-E72D297353CC}">
              <c16:uniqueId val="{00000010-EC87-460E-9FFC-295D196118F0}"/>
            </c:ext>
          </c:extLst>
        </c:ser>
        <c:dLbls>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55118138081402446"/>
          <c:y val="0.22131579045494129"/>
          <c:w val="0.43045526898119307"/>
          <c:h val="0.7026334317391455"/>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pt-BR"/>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36" footer="0.3149606200000003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a:t>ARRECADAÇÃO</a:t>
            </a:r>
            <a:r>
              <a:rPr lang="pt-BR" baseline="0"/>
              <a:t> BRUTA X ARRECADAÇÃO LÍQUIDA</a:t>
            </a:r>
            <a:endParaRPr lang="pt-B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manualLayout>
          <c:layoutTarget val="inner"/>
          <c:xMode val="edge"/>
          <c:yMode val="edge"/>
          <c:x val="0.22894247594050743"/>
          <c:y val="0.30076443569553807"/>
          <c:w val="0.77105752405949257"/>
          <c:h val="0.61498432487605714"/>
        </c:manualLayout>
      </c:layout>
      <c:lineChart>
        <c:grouping val="standard"/>
        <c:varyColors val="0"/>
        <c:ser>
          <c:idx val="0"/>
          <c:order val="0"/>
          <c:tx>
            <c:strRef>
              <c:f>Destinação!$A$9</c:f>
              <c:strCache>
                <c:ptCount val="1"/>
                <c:pt idx="0">
                  <c:v>TOTAL DA ARRECADAÇÃO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Destinação!$B$5:$M$5</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Destinação!$B$9:$M$9</c:f>
              <c:numCache>
                <c:formatCode>_-"R$"\ * #,##0_-;\-"R$"\ * #,##0_-;_-"R$"\ * "-"??_-;_-@_-</c:formatCode>
                <c:ptCount val="12"/>
                <c:pt idx="0">
                  <c:v>14572739.01</c:v>
                </c:pt>
                <c:pt idx="1">
                  <c:v>15204581.65</c:v>
                </c:pt>
                <c:pt idx="2">
                  <c:v>12421959.09</c:v>
                </c:pt>
                <c:pt idx="3">
                  <c:v>15409004.68</c:v>
                </c:pt>
                <c:pt idx="4">
                  <c:v>15105327.450000001</c:v>
                </c:pt>
                <c:pt idx="5">
                  <c:v>15239605</c:v>
                </c:pt>
                <c:pt idx="6">
                  <c:v>15967627.74</c:v>
                </c:pt>
                <c:pt idx="7">
                  <c:v>13052462.6</c:v>
                </c:pt>
                <c:pt idx="8">
                  <c:v>0</c:v>
                </c:pt>
                <c:pt idx="9">
                  <c:v>0</c:v>
                </c:pt>
                <c:pt idx="10">
                  <c:v>0</c:v>
                </c:pt>
                <c:pt idx="11">
                  <c:v>0</c:v>
                </c:pt>
              </c:numCache>
            </c:numRef>
          </c:val>
          <c:smooth val="0"/>
          <c:extLst>
            <c:ext xmlns:c16="http://schemas.microsoft.com/office/drawing/2014/chart" uri="{C3380CC4-5D6E-409C-BE32-E72D297353CC}">
              <c16:uniqueId val="{00000000-EA56-4F04-878C-20B238523451}"/>
            </c:ext>
          </c:extLst>
        </c:ser>
        <c:ser>
          <c:idx val="1"/>
          <c:order val="1"/>
          <c:tx>
            <c:strRef>
              <c:f>Destinação!$A$20</c:f>
              <c:strCache>
                <c:ptCount val="1"/>
                <c:pt idx="0">
                  <c:v>VALOR LÍQUIDO DA RECEITA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Destinação!$B$5:$M$5</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Destinação!$B$20:$M$20</c:f>
              <c:numCache>
                <c:formatCode>_-"R$"\ * #,##0_-;\-"R$"\ * #,##0_-;_-"R$"\ * "-"??_-;_-@_-</c:formatCode>
                <c:ptCount val="12"/>
                <c:pt idx="0">
                  <c:v>9691099.3699999992</c:v>
                </c:pt>
                <c:pt idx="1">
                  <c:v>10111291.069999998</c:v>
                </c:pt>
                <c:pt idx="2">
                  <c:v>6651094.3399999989</c:v>
                </c:pt>
                <c:pt idx="3">
                  <c:v>10901324.129999999</c:v>
                </c:pt>
                <c:pt idx="4">
                  <c:v>10067443.620000001</c:v>
                </c:pt>
                <c:pt idx="5">
                  <c:v>10049449</c:v>
                </c:pt>
                <c:pt idx="6">
                  <c:v>10485747.789999999</c:v>
                </c:pt>
                <c:pt idx="7">
                  <c:v>8686051.3099999987</c:v>
                </c:pt>
                <c:pt idx="8">
                  <c:v>0</c:v>
                </c:pt>
                <c:pt idx="9">
                  <c:v>0</c:v>
                </c:pt>
                <c:pt idx="10">
                  <c:v>0</c:v>
                </c:pt>
                <c:pt idx="11">
                  <c:v>0</c:v>
                </c:pt>
              </c:numCache>
            </c:numRef>
          </c:val>
          <c:smooth val="0"/>
          <c:extLst>
            <c:ext xmlns:c16="http://schemas.microsoft.com/office/drawing/2014/chart" uri="{C3380CC4-5D6E-409C-BE32-E72D297353CC}">
              <c16:uniqueId val="{00000001-EA56-4F04-878C-20B238523451}"/>
            </c:ext>
          </c:extLst>
        </c:ser>
        <c:dLbls>
          <c:showLegendKey val="0"/>
          <c:showVal val="0"/>
          <c:showCatName val="0"/>
          <c:showSerName val="0"/>
          <c:showPercent val="0"/>
          <c:showBubbleSize val="0"/>
        </c:dLbls>
        <c:marker val="1"/>
        <c:smooth val="0"/>
        <c:axId val="1581232960"/>
        <c:axId val="1319782672"/>
      </c:lineChart>
      <c:catAx>
        <c:axId val="1581232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319782672"/>
        <c:crosses val="autoZero"/>
        <c:auto val="1"/>
        <c:lblAlgn val="ctr"/>
        <c:lblOffset val="100"/>
        <c:noMultiLvlLbl val="0"/>
      </c:catAx>
      <c:valAx>
        <c:axId val="1319782672"/>
        <c:scaling>
          <c:orientation val="minMax"/>
        </c:scaling>
        <c:delete val="0"/>
        <c:axPos val="l"/>
        <c:majorGridlines>
          <c:spPr>
            <a:ln w="9525" cap="flat" cmpd="sng" algn="ctr">
              <a:solidFill>
                <a:schemeClr val="tx1">
                  <a:lumMod val="15000"/>
                  <a:lumOff val="85000"/>
                </a:schemeClr>
              </a:solidFill>
              <a:round/>
            </a:ln>
            <a:effectLst/>
          </c:spPr>
        </c:majorGridlines>
        <c:numFmt formatCode="_-&quot;R$&quot;\ * #,##0_-;\-&quot;R$&quot;\ * #,##0_-;_-&quot;R$&quot;\ *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581232960"/>
        <c:crosses val="autoZero"/>
        <c:crossBetween val="between"/>
      </c:valAx>
      <c:spPr>
        <a:noFill/>
        <a:ln>
          <a:noFill/>
        </a:ln>
        <a:effectLst/>
      </c:spPr>
    </c:plotArea>
    <c:legend>
      <c:legendPos val="b"/>
      <c:layout>
        <c:manualLayout>
          <c:xMode val="edge"/>
          <c:yMode val="edge"/>
          <c:x val="0.22218253612960817"/>
          <c:y val="0.14142025785494791"/>
          <c:w val="0.72156079446134991"/>
          <c:h val="7.037584089203022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pt-BR"/>
              <a:t>CONSOLIDADO DEDUÇÕES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pt-BR"/>
        </a:p>
      </c:txPr>
    </c:title>
    <c:autoTitleDeleted val="0"/>
    <c:plotArea>
      <c:layout/>
      <c:pieChart>
        <c:varyColors val="1"/>
        <c:ser>
          <c:idx val="0"/>
          <c:order val="0"/>
          <c:dPt>
            <c:idx val="0"/>
            <c:bubble3D val="0"/>
            <c:explosion val="1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1-A707-4F6E-9D20-F19B6D4BA056}"/>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6736-42F5-B6BF-D3715636D450}"/>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2-A707-4F6E-9D20-F19B6D4BA056}"/>
              </c:ext>
            </c:extLst>
          </c:dPt>
          <c:dLbls>
            <c:dLbl>
              <c:idx val="2"/>
              <c:delete val="1"/>
              <c:extLst>
                <c:ext xmlns:c15="http://schemas.microsoft.com/office/drawing/2012/chart" uri="{CE6537A1-D6FC-4f65-9D91-7224C49458BB}"/>
                <c:ext xmlns:c16="http://schemas.microsoft.com/office/drawing/2014/chart" uri="{C3380CC4-5D6E-409C-BE32-E72D297353CC}">
                  <c16:uniqueId val="{00000002-A707-4F6E-9D20-F19B6D4BA056}"/>
                </c:ext>
              </c:extLst>
            </c:dLbl>
            <c:spPr>
              <a:noFill/>
              <a:ln>
                <a:noFill/>
              </a:ln>
              <a:effectLst/>
            </c:spPr>
            <c:txPr>
              <a:bodyPr rot="0" spcFirstLastPara="1" vertOverflow="ellipsis" vert="horz" wrap="square" lIns="38100" tIns="19050" rIns="38100" bIns="19050" anchor="ctr" anchorCtr="1">
                <a:spAutoFit/>
              </a:bodyPr>
              <a:lstStyle/>
              <a:p>
                <a:pPr>
                  <a:defRPr sz="1120" b="0" i="0" u="none" strike="noStrike" kern="1200" baseline="0">
                    <a:solidFill>
                      <a:schemeClr val="bg1"/>
                    </a:solidFill>
                    <a:latin typeface="+mn-lt"/>
                    <a:ea typeface="+mn-ea"/>
                    <a:cs typeface="+mn-cs"/>
                  </a:defRPr>
                </a:pPr>
                <a:endParaRPr lang="pt-BR"/>
              </a:p>
            </c:txPr>
            <c:dLblPos val="ct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(Destinação!$A$13,Destinação!$A$16,Destinação!$A$17)</c:f>
              <c:strCache>
                <c:ptCount val="3"/>
                <c:pt idx="0">
                  <c:v>SUBTOTAL FUNSET</c:v>
                </c:pt>
                <c:pt idx="1">
                  <c:v>SUBTOTAL DREM</c:v>
                </c:pt>
                <c:pt idx="2">
                  <c:v>RESTITUIÇÃO DE MULTAS DE TRÂNSITO</c:v>
                </c:pt>
              </c:strCache>
            </c:strRef>
          </c:cat>
          <c:val>
            <c:numRef>
              <c:f>(Destinação!$N$13,Destinação!$N$16,Destinação!$N$17)</c:f>
              <c:numCache>
                <c:formatCode>_-"R$"\ * #,##0_-;\-"R$"\ * #,##0_-;_-"R$"\ * "-"??_-;_-@_-</c:formatCode>
                <c:ptCount val="3"/>
                <c:pt idx="0">
                  <c:v>-5229617.7100000009</c:v>
                </c:pt>
                <c:pt idx="1">
                  <c:v>-35102105.340000004</c:v>
                </c:pt>
                <c:pt idx="2">
                  <c:v>-48816.23</c:v>
                </c:pt>
              </c:numCache>
            </c:numRef>
          </c:val>
          <c:extLst>
            <c:ext xmlns:c16="http://schemas.microsoft.com/office/drawing/2014/chart" uri="{C3380CC4-5D6E-409C-BE32-E72D297353CC}">
              <c16:uniqueId val="{00000000-A707-4F6E-9D20-F19B6D4BA056}"/>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egendEntry>
        <c:idx val="2"/>
        <c:delete val="1"/>
      </c:legendEntry>
      <c:overlay val="0"/>
      <c:spPr>
        <a:noFill/>
        <a:ln>
          <a:noFill/>
        </a:ln>
        <a:effectLst/>
      </c:spPr>
      <c:txPr>
        <a:bodyPr rot="0" spcFirstLastPara="1" vertOverflow="ellipsis" vert="horz" wrap="square" anchor="ctr" anchorCtr="1"/>
        <a:lstStyle/>
        <a:p>
          <a:pPr>
            <a:defRPr sz="1040" b="0" i="0" u="none" strike="noStrike" kern="1200" baseline="0">
              <a:solidFill>
                <a:schemeClr val="tx2"/>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340568</xdr:colOff>
      <xdr:row>0</xdr:row>
      <xdr:rowOff>239883</xdr:rowOff>
    </xdr:from>
    <xdr:to>
      <xdr:col>0</xdr:col>
      <xdr:colOff>2987183</xdr:colOff>
      <xdr:row>0</xdr:row>
      <xdr:rowOff>759024</xdr:rowOff>
    </xdr:to>
    <xdr:pic>
      <xdr:nvPicPr>
        <xdr:cNvPr id="2" name="Imagem 1" descr="Logo BHTRANS - sem escrito">
          <a:extLst>
            <a:ext uri="{FF2B5EF4-FFF2-40B4-BE49-F238E27FC236}">
              <a16:creationId xmlns:a16="http://schemas.microsoft.com/office/drawing/2014/main" id="{62455468-9C33-485B-9A9F-F803317E6B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0568" y="239883"/>
          <a:ext cx="2646615" cy="5191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854530</xdr:colOff>
      <xdr:row>31</xdr:row>
      <xdr:rowOff>122464</xdr:rowOff>
    </xdr:from>
    <xdr:to>
      <xdr:col>5</xdr:col>
      <xdr:colOff>723901</xdr:colOff>
      <xdr:row>39</xdr:row>
      <xdr:rowOff>8165</xdr:rowOff>
    </xdr:to>
    <xdr:graphicFrame macro="">
      <xdr:nvGraphicFramePr>
        <xdr:cNvPr id="3" name="Gráfico 2">
          <a:extLst>
            <a:ext uri="{FF2B5EF4-FFF2-40B4-BE49-F238E27FC236}">
              <a16:creationId xmlns:a16="http://schemas.microsoft.com/office/drawing/2014/main" id="{33270FAA-AD97-4C9E-9E39-8A8789B3E6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40821</xdr:colOff>
      <xdr:row>40</xdr:row>
      <xdr:rowOff>40820</xdr:rowOff>
    </xdr:from>
    <xdr:to>
      <xdr:col>9</xdr:col>
      <xdr:colOff>81641</xdr:colOff>
      <xdr:row>45</xdr:row>
      <xdr:rowOff>97971</xdr:rowOff>
    </xdr:to>
    <xdr:sp macro="" textlink="">
      <xdr:nvSpPr>
        <xdr:cNvPr id="5" name="CaixaDeTexto 4">
          <a:extLst>
            <a:ext uri="{FF2B5EF4-FFF2-40B4-BE49-F238E27FC236}">
              <a16:creationId xmlns:a16="http://schemas.microsoft.com/office/drawing/2014/main" id="{E0658888-C16B-4A80-82FF-EC0006C9C38C}"/>
            </a:ext>
          </a:extLst>
        </xdr:cNvPr>
        <xdr:cNvSpPr txBox="1"/>
      </xdr:nvSpPr>
      <xdr:spPr>
        <a:xfrm>
          <a:off x="40821" y="10882991"/>
          <a:ext cx="17751877" cy="9824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600">
              <a:solidFill>
                <a:schemeClr val="dk1"/>
              </a:solidFill>
              <a:effectLst/>
              <a:latin typeface="+mn-lt"/>
              <a:ea typeface="+mn-ea"/>
              <a:cs typeface="+mn-cs"/>
            </a:rPr>
            <a:t> </a:t>
          </a:r>
          <a:r>
            <a:rPr lang="pt-BR" sz="1600" b="0" i="0">
              <a:solidFill>
                <a:schemeClr val="dk1"/>
              </a:solidFill>
              <a:effectLst/>
              <a:latin typeface="+mn-lt"/>
              <a:ea typeface="+mn-ea"/>
              <a:cs typeface="+mn-cs"/>
            </a:rPr>
            <a:t>A consolidação das despesas realizadas considera todos os pagamentos realizados no exercício corrente, incluídos tanto aqueles custeados com recursos arrecadados neste ano como os custeados com saldos de superávit de exercícios anteriores. Os valores referentes às Despesas com Recursos do FMU dos meses de 01-2025 a 05-2025 foram retificados devido à melhor adequação da realocação da despesa por grupos de classificação dos gastos. </a:t>
          </a:r>
        </a:p>
        <a:p>
          <a:endParaRPr lang="pt-BR" sz="1400"/>
        </a:p>
      </xdr:txBody>
    </xdr:sp>
    <xdr:clientData/>
  </xdr:twoCellAnchor>
  <xdr:twoCellAnchor>
    <xdr:from>
      <xdr:col>5</xdr:col>
      <xdr:colOff>836837</xdr:colOff>
      <xdr:row>31</xdr:row>
      <xdr:rowOff>125186</xdr:rowOff>
    </xdr:from>
    <xdr:to>
      <xdr:col>8</xdr:col>
      <xdr:colOff>1197428</xdr:colOff>
      <xdr:row>39</xdr:row>
      <xdr:rowOff>0</xdr:rowOff>
    </xdr:to>
    <xdr:graphicFrame macro="">
      <xdr:nvGraphicFramePr>
        <xdr:cNvPr id="9" name="Gráfico 8">
          <a:extLst>
            <a:ext uri="{FF2B5EF4-FFF2-40B4-BE49-F238E27FC236}">
              <a16:creationId xmlns:a16="http://schemas.microsoft.com/office/drawing/2014/main" id="{C043176E-880D-44E8-A098-647218FBC5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1347106</xdr:colOff>
      <xdr:row>31</xdr:row>
      <xdr:rowOff>122464</xdr:rowOff>
    </xdr:from>
    <xdr:to>
      <xdr:col>12</xdr:col>
      <xdr:colOff>966107</xdr:colOff>
      <xdr:row>39</xdr:row>
      <xdr:rowOff>0</xdr:rowOff>
    </xdr:to>
    <xdr:graphicFrame macro="">
      <xdr:nvGraphicFramePr>
        <xdr:cNvPr id="12" name="Gráfico 11">
          <a:extLst>
            <a:ext uri="{FF2B5EF4-FFF2-40B4-BE49-F238E27FC236}">
              <a16:creationId xmlns:a16="http://schemas.microsoft.com/office/drawing/2014/main" id="{F8E44C76-6201-44F4-B9D8-66CABDD995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1"/>
  <sheetViews>
    <sheetView showGridLines="0" zoomScale="70" zoomScaleNormal="70" workbookViewId="0">
      <pane xSplit="1" ySplit="5" topLeftCell="B6" activePane="bottomRight" state="frozen"/>
      <selection pane="topRight" activeCell="B1" sqref="B1"/>
      <selection pane="bottomLeft" activeCell="A6" sqref="A6"/>
      <selection pane="bottomRight" activeCell="J29" sqref="J29"/>
    </sheetView>
  </sheetViews>
  <sheetFormatPr defaultRowHeight="15" x14ac:dyDescent="0.25"/>
  <cols>
    <col min="1" max="1" width="70.5703125" customWidth="1"/>
    <col min="2" max="3" width="23.28515625" bestFit="1" customWidth="1"/>
    <col min="4" max="4" width="25.7109375" customWidth="1"/>
    <col min="5" max="5" width="19.5703125" bestFit="1" customWidth="1"/>
    <col min="6" max="7" width="24" bestFit="1" customWidth="1"/>
    <col min="8" max="8" width="24.42578125" bestFit="1" customWidth="1"/>
    <col min="9" max="10" width="23.28515625" bestFit="1" customWidth="1"/>
    <col min="11" max="12" width="16.42578125" bestFit="1" customWidth="1"/>
    <col min="13" max="13" width="19.7109375" bestFit="1" customWidth="1"/>
    <col min="14" max="14" width="24.85546875" bestFit="1" customWidth="1"/>
    <col min="15" max="15" width="5.7109375" customWidth="1"/>
    <col min="16" max="16" width="13.5703125" bestFit="1" customWidth="1"/>
  </cols>
  <sheetData>
    <row r="1" spans="1:14" ht="63" customHeight="1" x14ac:dyDescent="0.25">
      <c r="A1" s="87" t="s">
        <v>20</v>
      </c>
      <c r="B1" s="87"/>
      <c r="C1" s="87"/>
      <c r="D1" s="87"/>
      <c r="E1" s="87"/>
      <c r="F1" s="87"/>
      <c r="G1" s="87"/>
      <c r="H1" s="87"/>
      <c r="I1" s="87"/>
      <c r="J1" s="87"/>
      <c r="K1" s="87"/>
      <c r="L1" s="87"/>
      <c r="M1" s="87"/>
      <c r="N1" s="87"/>
    </row>
    <row r="2" spans="1:14" ht="18.75" x14ac:dyDescent="0.3">
      <c r="A2" s="88" t="s">
        <v>1</v>
      </c>
      <c r="B2" s="88"/>
      <c r="C2" s="88"/>
      <c r="D2" s="88"/>
      <c r="E2" s="88"/>
      <c r="F2" s="88"/>
      <c r="G2" s="88"/>
      <c r="H2" s="88"/>
      <c r="I2" s="88"/>
      <c r="J2" s="88"/>
      <c r="K2" s="88"/>
      <c r="L2" s="88"/>
      <c r="M2" s="88"/>
      <c r="N2" s="88"/>
    </row>
    <row r="3" spans="1:14" ht="8.25" customHeight="1" x14ac:dyDescent="0.25">
      <c r="A3" s="89"/>
      <c r="B3" s="89"/>
    </row>
    <row r="4" spans="1:14" ht="31.5" customHeight="1" x14ac:dyDescent="0.25">
      <c r="A4" s="79" t="s">
        <v>2</v>
      </c>
      <c r="B4" s="79"/>
      <c r="C4" s="79"/>
      <c r="D4" s="79"/>
      <c r="E4" s="79"/>
      <c r="F4" s="79"/>
      <c r="G4" s="79"/>
      <c r="H4" s="79"/>
      <c r="I4" s="79"/>
      <c r="J4" s="79"/>
      <c r="K4" s="79"/>
      <c r="L4" s="79"/>
      <c r="M4" s="79"/>
      <c r="N4" s="79"/>
    </row>
    <row r="5" spans="1:14" s="5" customFormat="1" ht="15.75" x14ac:dyDescent="0.25">
      <c r="A5" s="1" t="s">
        <v>54</v>
      </c>
      <c r="B5" s="1" t="s">
        <v>7</v>
      </c>
      <c r="C5" s="1" t="s">
        <v>8</v>
      </c>
      <c r="D5" s="1" t="s">
        <v>9</v>
      </c>
      <c r="E5" s="1" t="s">
        <v>10</v>
      </c>
      <c r="F5" s="1" t="s">
        <v>6</v>
      </c>
      <c r="G5" s="1" t="s">
        <v>11</v>
      </c>
      <c r="H5" s="1" t="s">
        <v>12</v>
      </c>
      <c r="I5" s="1" t="s">
        <v>13</v>
      </c>
      <c r="J5" s="1" t="s">
        <v>14</v>
      </c>
      <c r="K5" s="1" t="s">
        <v>15</v>
      </c>
      <c r="L5" s="1" t="s">
        <v>16</v>
      </c>
      <c r="M5" s="1" t="s">
        <v>17</v>
      </c>
      <c r="N5" s="1" t="s">
        <v>18</v>
      </c>
    </row>
    <row r="6" spans="1:14" s="5" customFormat="1" ht="15.75" x14ac:dyDescent="0.25">
      <c r="A6" s="22" t="s">
        <v>43</v>
      </c>
      <c r="B6" s="22"/>
      <c r="C6" s="22"/>
      <c r="D6" s="22"/>
      <c r="E6" s="22"/>
      <c r="F6" s="22"/>
      <c r="G6" s="22"/>
      <c r="H6" s="22"/>
      <c r="I6" s="22"/>
      <c r="J6" s="22"/>
      <c r="K6" s="22"/>
      <c r="L6" s="22"/>
      <c r="M6" s="22"/>
      <c r="N6" s="22"/>
    </row>
    <row r="7" spans="1:14" s="5" customFormat="1" ht="15.75" x14ac:dyDescent="0.25">
      <c r="A7" s="35" t="s">
        <v>44</v>
      </c>
      <c r="B7" s="6">
        <v>14458655.91</v>
      </c>
      <c r="C7" s="6">
        <v>15032405.4</v>
      </c>
      <c r="D7" s="6">
        <v>12262382.49</v>
      </c>
      <c r="E7" s="6">
        <v>15296290.48</v>
      </c>
      <c r="F7" s="6">
        <v>15017502.800000001</v>
      </c>
      <c r="G7" s="6">
        <v>15149384</v>
      </c>
      <c r="H7" s="6">
        <v>15808057.99</v>
      </c>
      <c r="I7" s="6">
        <v>12192980.689999999</v>
      </c>
      <c r="J7" s="12"/>
      <c r="K7" s="7"/>
      <c r="L7" s="7"/>
      <c r="M7" s="51"/>
      <c r="N7" s="11">
        <f>SUM(B7:M7)</f>
        <v>115217659.75999999</v>
      </c>
    </row>
    <row r="8" spans="1:14" s="5" customFormat="1" ht="15.75" x14ac:dyDescent="0.25">
      <c r="A8" s="35" t="s">
        <v>31</v>
      </c>
      <c r="B8" s="6">
        <v>114083.1</v>
      </c>
      <c r="C8" s="6">
        <v>172176.25</v>
      </c>
      <c r="D8" s="6">
        <v>159576.6</v>
      </c>
      <c r="E8" s="6">
        <v>112714.2</v>
      </c>
      <c r="F8" s="6">
        <v>87824.65</v>
      </c>
      <c r="G8" s="6">
        <v>90221</v>
      </c>
      <c r="H8" s="6">
        <v>159569.75</v>
      </c>
      <c r="I8" s="6">
        <v>859481.91</v>
      </c>
      <c r="J8" s="12"/>
      <c r="K8" s="7"/>
      <c r="L8" s="7"/>
      <c r="M8" s="51"/>
      <c r="N8" s="11">
        <f>SUM(B8:M8)</f>
        <v>1755647.46</v>
      </c>
    </row>
    <row r="9" spans="1:14" s="5" customFormat="1" ht="15.75" x14ac:dyDescent="0.25">
      <c r="A9" s="20" t="s">
        <v>41</v>
      </c>
      <c r="B9" s="21">
        <f>B7+B8</f>
        <v>14572739.01</v>
      </c>
      <c r="C9" s="21">
        <f t="shared" ref="C9:J9" si="0">SUM(C7:C8)</f>
        <v>15204581.65</v>
      </c>
      <c r="D9" s="21">
        <f>SUM(D7:D8)</f>
        <v>12421959.09</v>
      </c>
      <c r="E9" s="21">
        <f t="shared" si="0"/>
        <v>15409004.68</v>
      </c>
      <c r="F9" s="21">
        <f t="shared" si="0"/>
        <v>15105327.450000001</v>
      </c>
      <c r="G9" s="21">
        <f t="shared" si="0"/>
        <v>15239605</v>
      </c>
      <c r="H9" s="21">
        <f>SUM(H7:H8)</f>
        <v>15967627.74</v>
      </c>
      <c r="I9" s="21">
        <f t="shared" si="0"/>
        <v>13052462.6</v>
      </c>
      <c r="J9" s="21">
        <f t="shared" si="0"/>
        <v>0</v>
      </c>
      <c r="K9" s="21">
        <f>SUM(K7:K8)</f>
        <v>0</v>
      </c>
      <c r="L9" s="21">
        <f>SUM(L7:L8)</f>
        <v>0</v>
      </c>
      <c r="M9" s="21">
        <f>SUM(M7:M8)</f>
        <v>0</v>
      </c>
      <c r="N9" s="21">
        <f>SUM(N7:N8)</f>
        <v>116973307.21999998</v>
      </c>
    </row>
    <row r="10" spans="1:14" s="5" customFormat="1" ht="15.75" x14ac:dyDescent="0.25">
      <c r="A10" s="49" t="s">
        <v>42</v>
      </c>
      <c r="B10" s="23"/>
      <c r="C10" s="23"/>
      <c r="D10" s="23"/>
      <c r="E10" s="23"/>
      <c r="F10" s="23"/>
      <c r="G10" s="23"/>
      <c r="H10" s="23"/>
      <c r="I10" s="23"/>
      <c r="J10" s="23"/>
      <c r="K10" s="24"/>
      <c r="L10" s="24"/>
      <c r="M10" s="25"/>
      <c r="N10" s="24"/>
    </row>
    <row r="11" spans="1:14" s="5" customFormat="1" ht="15.75" x14ac:dyDescent="0.25">
      <c r="A11" s="35" t="s">
        <v>21</v>
      </c>
      <c r="B11" s="16">
        <v>-722607.17</v>
      </c>
      <c r="C11" s="16">
        <v>-751271.3</v>
      </c>
      <c r="D11" s="16">
        <v>-612860.46</v>
      </c>
      <c r="E11" s="16">
        <v>-106731.92</v>
      </c>
      <c r="F11" s="16">
        <v>-750565.38</v>
      </c>
      <c r="G11" s="16">
        <v>-757147</v>
      </c>
      <c r="H11" s="16">
        <v>-790068.41</v>
      </c>
      <c r="I11" s="16">
        <v>-609365.52</v>
      </c>
      <c r="J11" s="17"/>
      <c r="K11" s="17"/>
      <c r="L11" s="17"/>
      <c r="M11" s="17"/>
      <c r="N11" s="15">
        <f t="shared" ref="N11:N16" si="1">SUM(B11:M11)</f>
        <v>-5100617.16</v>
      </c>
    </row>
    <row r="12" spans="1:14" s="5" customFormat="1" ht="15.75" x14ac:dyDescent="0.25">
      <c r="A12" s="35" t="s">
        <v>32</v>
      </c>
      <c r="B12" s="16">
        <v>-5704.16</v>
      </c>
      <c r="C12" s="16">
        <v>-8608.82</v>
      </c>
      <c r="D12" s="16">
        <v>-7978.83</v>
      </c>
      <c r="E12" s="16">
        <v>-5635.72</v>
      </c>
      <c r="F12" s="16">
        <v>-4391.2299999999996</v>
      </c>
      <c r="G12" s="16">
        <v>-25713</v>
      </c>
      <c r="H12" s="16">
        <v>-27994.7</v>
      </c>
      <c r="I12" s="16">
        <v>-42974.09</v>
      </c>
      <c r="J12" s="17"/>
      <c r="K12" s="17"/>
      <c r="L12" s="17"/>
      <c r="M12" s="17"/>
      <c r="N12" s="15">
        <f t="shared" si="1"/>
        <v>-129000.54999999999</v>
      </c>
    </row>
    <row r="13" spans="1:14" s="5" customFormat="1" ht="15.75" x14ac:dyDescent="0.25">
      <c r="A13" s="48" t="s">
        <v>46</v>
      </c>
      <c r="B13" s="38">
        <f>B11+B12</f>
        <v>-728311.33000000007</v>
      </c>
      <c r="C13" s="38">
        <f t="shared" ref="C13:M13" si="2">SUM(C11:C12)</f>
        <v>-759880.12</v>
      </c>
      <c r="D13" s="38">
        <f t="shared" si="2"/>
        <v>-620839.28999999992</v>
      </c>
      <c r="E13" s="38">
        <f t="shared" si="2"/>
        <v>-112367.64</v>
      </c>
      <c r="F13" s="38">
        <f>SUM(F11:F12)</f>
        <v>-754956.61</v>
      </c>
      <c r="G13" s="38">
        <f t="shared" si="2"/>
        <v>-782860</v>
      </c>
      <c r="H13" s="38">
        <f t="shared" si="2"/>
        <v>-818063.11</v>
      </c>
      <c r="I13" s="38">
        <f t="shared" si="2"/>
        <v>-652339.61</v>
      </c>
      <c r="J13" s="38">
        <f t="shared" si="2"/>
        <v>0</v>
      </c>
      <c r="K13" s="38">
        <f t="shared" si="2"/>
        <v>0</v>
      </c>
      <c r="L13" s="38">
        <f t="shared" si="2"/>
        <v>0</v>
      </c>
      <c r="M13" s="38">
        <f t="shared" si="2"/>
        <v>0</v>
      </c>
      <c r="N13" s="38">
        <f t="shared" si="1"/>
        <v>-5229617.7100000009</v>
      </c>
    </row>
    <row r="14" spans="1:14" s="5" customFormat="1" ht="31.5" x14ac:dyDescent="0.25">
      <c r="A14" s="36" t="s">
        <v>25</v>
      </c>
      <c r="B14" s="16">
        <v>-4120814.62</v>
      </c>
      <c r="C14" s="16">
        <v>-4284340.2300000004</v>
      </c>
      <c r="D14" s="16">
        <v>-3490703.96</v>
      </c>
      <c r="E14" s="16">
        <v>-4357983.67</v>
      </c>
      <c r="F14" s="16">
        <v>-4278861.5199999996</v>
      </c>
      <c r="G14" s="16">
        <v>-4317075</v>
      </c>
      <c r="H14" s="16">
        <v>-4504247.09</v>
      </c>
      <c r="I14" s="16">
        <v>-3469119.34</v>
      </c>
      <c r="J14" s="18"/>
      <c r="K14" s="18"/>
      <c r="L14" s="18"/>
      <c r="M14" s="16"/>
      <c r="N14" s="15">
        <f t="shared" si="1"/>
        <v>-32823145.43</v>
      </c>
    </row>
    <row r="15" spans="1:14" s="5" customFormat="1" ht="33" customHeight="1" x14ac:dyDescent="0.25">
      <c r="A15" s="36" t="s">
        <v>33</v>
      </c>
      <c r="B15" s="16">
        <v>-32513.69</v>
      </c>
      <c r="C15" s="16">
        <v>-49070.23</v>
      </c>
      <c r="D15" s="16">
        <v>-1645479.33</v>
      </c>
      <c r="E15" s="16">
        <v>-32123.55</v>
      </c>
      <c r="F15" s="16">
        <v>-25030.02</v>
      </c>
      <c r="G15" s="16">
        <v>-90221</v>
      </c>
      <c r="H15" s="16">
        <v>-159569.75</v>
      </c>
      <c r="I15" s="16">
        <v>-244952.34</v>
      </c>
      <c r="J15" s="18"/>
      <c r="K15" s="18"/>
      <c r="L15" s="18"/>
      <c r="M15" s="16"/>
      <c r="N15" s="15">
        <f t="shared" si="1"/>
        <v>-2278959.91</v>
      </c>
    </row>
    <row r="16" spans="1:14" s="5" customFormat="1" ht="15.75" x14ac:dyDescent="0.25">
      <c r="A16" s="47" t="s">
        <v>47</v>
      </c>
      <c r="B16" s="38">
        <f>SUM(B14:B15)</f>
        <v>-4153328.31</v>
      </c>
      <c r="C16" s="38">
        <f>SUM(C14:C15)</f>
        <v>-4333410.4600000009</v>
      </c>
      <c r="D16" s="38">
        <f>SUM(D14:D15)</f>
        <v>-5136183.29</v>
      </c>
      <c r="E16" s="38">
        <f t="shared" ref="E16:M16" si="3">SUM(E14:E15)</f>
        <v>-4390107.22</v>
      </c>
      <c r="F16" s="38">
        <f>SUM(F14:F15)</f>
        <v>-4303891.5399999991</v>
      </c>
      <c r="G16" s="38">
        <f t="shared" si="3"/>
        <v>-4407296</v>
      </c>
      <c r="H16" s="38">
        <f>SUM(H14:H15)</f>
        <v>-4663816.84</v>
      </c>
      <c r="I16" s="38">
        <f t="shared" si="3"/>
        <v>-3714071.6799999997</v>
      </c>
      <c r="J16" s="38">
        <f t="shared" si="3"/>
        <v>0</v>
      </c>
      <c r="K16" s="38">
        <f>SUM(K14:K15)</f>
        <v>0</v>
      </c>
      <c r="L16" s="38">
        <f t="shared" si="3"/>
        <v>0</v>
      </c>
      <c r="M16" s="38">
        <f t="shared" si="3"/>
        <v>0</v>
      </c>
      <c r="N16" s="38">
        <f t="shared" si="1"/>
        <v>-35102105.340000004</v>
      </c>
    </row>
    <row r="17" spans="1:15" s="5" customFormat="1" ht="15.75" x14ac:dyDescent="0.25">
      <c r="A17" s="35" t="s">
        <v>22</v>
      </c>
      <c r="B17" s="16">
        <v>0</v>
      </c>
      <c r="C17" s="52">
        <v>0</v>
      </c>
      <c r="D17" s="16">
        <v>-13842.17</v>
      </c>
      <c r="E17" s="16">
        <v>-5205.6899999999996</v>
      </c>
      <c r="F17" s="16">
        <v>-4065.7</v>
      </c>
      <c r="G17" s="16">
        <v>-1986</v>
      </c>
      <c r="H17" s="16">
        <v>-3832.63</v>
      </c>
      <c r="I17" s="16">
        <v>-19884.04</v>
      </c>
      <c r="J17" s="18"/>
      <c r="K17" s="17"/>
      <c r="L17" s="17"/>
      <c r="M17" s="19" t="s">
        <v>48</v>
      </c>
      <c r="N17" s="15">
        <f>SUM(B17:M17)</f>
        <v>-48816.23</v>
      </c>
    </row>
    <row r="18" spans="1:15" s="5" customFormat="1" ht="15.75" x14ac:dyDescent="0.25">
      <c r="A18" s="20" t="s">
        <v>45</v>
      </c>
      <c r="B18" s="38">
        <f>B13+B16</f>
        <v>-4881639.6400000006</v>
      </c>
      <c r="C18" s="38">
        <f>C13+C16</f>
        <v>-5093290.580000001</v>
      </c>
      <c r="D18" s="38">
        <f>D13+D16</f>
        <v>-5757022.5800000001</v>
      </c>
      <c r="E18" s="38">
        <f t="shared" ref="E18:L18" si="4">E13+E16</f>
        <v>-4502474.8599999994</v>
      </c>
      <c r="F18" s="38">
        <f>F13+F16</f>
        <v>-5058848.1499999994</v>
      </c>
      <c r="G18" s="38">
        <f t="shared" si="4"/>
        <v>-5190156</v>
      </c>
      <c r="H18" s="38">
        <f t="shared" si="4"/>
        <v>-5481879.9500000002</v>
      </c>
      <c r="I18" s="38">
        <f t="shared" si="4"/>
        <v>-4366411.29</v>
      </c>
      <c r="J18" s="38">
        <f>J13+J16</f>
        <v>0</v>
      </c>
      <c r="K18" s="38">
        <f t="shared" si="4"/>
        <v>0</v>
      </c>
      <c r="L18" s="38">
        <f t="shared" si="4"/>
        <v>0</v>
      </c>
      <c r="M18" s="38">
        <f>M13+M16</f>
        <v>0</v>
      </c>
      <c r="N18" s="38">
        <f>SUM(B18:M18)</f>
        <v>-40331723.050000004</v>
      </c>
    </row>
    <row r="19" spans="1:15" s="5" customFormat="1" ht="15.75" x14ac:dyDescent="0.25">
      <c r="A19" s="37" t="s">
        <v>24</v>
      </c>
      <c r="B19" s="8">
        <v>0</v>
      </c>
      <c r="C19" s="8">
        <v>0</v>
      </c>
      <c r="D19" s="8">
        <v>0</v>
      </c>
      <c r="E19" s="8">
        <v>0</v>
      </c>
      <c r="F19" s="8">
        <v>0</v>
      </c>
      <c r="G19" s="8">
        <v>0</v>
      </c>
      <c r="H19" s="8">
        <v>0</v>
      </c>
      <c r="I19" s="8">
        <v>0</v>
      </c>
      <c r="J19" s="8">
        <v>0</v>
      </c>
      <c r="K19" s="14">
        <v>0</v>
      </c>
      <c r="L19" s="14">
        <v>0</v>
      </c>
      <c r="M19" s="9">
        <v>0</v>
      </c>
      <c r="N19" s="11">
        <f>SUM(B19:M19)</f>
        <v>0</v>
      </c>
    </row>
    <row r="20" spans="1:15" s="5" customFormat="1" ht="15.75" x14ac:dyDescent="0.25">
      <c r="A20" s="28" t="s">
        <v>23</v>
      </c>
      <c r="B20" s="29">
        <f>B7+B8+B11+B12+B14+B15+B17+B19</f>
        <v>9691099.3699999992</v>
      </c>
      <c r="C20" s="29">
        <f>C7+C8+C11+C12+C14+C15+C17+C19</f>
        <v>10111291.069999998</v>
      </c>
      <c r="D20" s="29">
        <f>D7+D8+D11+D12+D14+D15+D17+D19</f>
        <v>6651094.3399999989</v>
      </c>
      <c r="E20" s="29">
        <f>E7+E8+E11+E12+E14+E15+E17+E19</f>
        <v>10901324.129999999</v>
      </c>
      <c r="F20" s="29">
        <f>F7+F8+F11+F12+F14+F17+F19</f>
        <v>10067443.620000001</v>
      </c>
      <c r="G20" s="29">
        <f t="shared" ref="G20:K20" si="5">G9+G18+G19</f>
        <v>10049449</v>
      </c>
      <c r="H20" s="29">
        <f t="shared" si="5"/>
        <v>10485747.789999999</v>
      </c>
      <c r="I20" s="29">
        <f t="shared" si="5"/>
        <v>8686051.3099999987</v>
      </c>
      <c r="J20" s="29">
        <f t="shared" si="5"/>
        <v>0</v>
      </c>
      <c r="K20" s="29">
        <f t="shared" si="5"/>
        <v>0</v>
      </c>
      <c r="L20" s="29">
        <f>L7+L18+L19</f>
        <v>0</v>
      </c>
      <c r="M20" s="29">
        <f>M9+M18+M19</f>
        <v>0</v>
      </c>
      <c r="N20" s="29">
        <f>N9+N18+N19</f>
        <v>76641584.169999987</v>
      </c>
    </row>
    <row r="21" spans="1:15" s="5" customFormat="1" ht="15.75" x14ac:dyDescent="0.25">
      <c r="A21" s="90"/>
      <c r="B21" s="91"/>
      <c r="C21" s="91"/>
      <c r="D21" s="91"/>
      <c r="E21" s="91"/>
      <c r="F21" s="91"/>
      <c r="G21" s="91"/>
      <c r="H21" s="91"/>
      <c r="I21" s="91"/>
      <c r="J21" s="91"/>
      <c r="K21" s="91"/>
      <c r="L21" s="91"/>
      <c r="M21" s="91"/>
      <c r="N21" s="92"/>
    </row>
    <row r="22" spans="1:15" s="34" customFormat="1" ht="15.75" x14ac:dyDescent="0.25">
      <c r="A22" s="26" t="s">
        <v>3</v>
      </c>
      <c r="B22" s="30">
        <v>75194</v>
      </c>
      <c r="C22" s="31">
        <v>74404</v>
      </c>
      <c r="D22" s="31">
        <v>63297</v>
      </c>
      <c r="E22" s="31">
        <v>74570</v>
      </c>
      <c r="F22" s="32">
        <v>73411</v>
      </c>
      <c r="G22" s="32">
        <v>78110</v>
      </c>
      <c r="H22" s="33">
        <v>75418</v>
      </c>
      <c r="I22" s="33">
        <v>62502</v>
      </c>
      <c r="J22" s="33"/>
      <c r="K22" s="33"/>
      <c r="L22" s="33"/>
      <c r="M22" s="33"/>
      <c r="N22" s="27">
        <f>SUM(B22:M22)</f>
        <v>576906</v>
      </c>
    </row>
    <row r="23" spans="1:15" ht="18" customHeight="1" x14ac:dyDescent="0.25">
      <c r="A23" s="86"/>
      <c r="B23" s="86"/>
      <c r="G23" s="4"/>
    </row>
    <row r="24" spans="1:15" ht="31.5" customHeight="1" x14ac:dyDescent="0.25">
      <c r="A24" s="79" t="s">
        <v>4</v>
      </c>
      <c r="B24" s="79"/>
      <c r="C24" s="79"/>
      <c r="D24" s="79"/>
      <c r="E24" s="79"/>
      <c r="F24" s="79"/>
      <c r="G24" s="79"/>
      <c r="H24" s="79"/>
      <c r="I24" s="79"/>
      <c r="J24" s="79"/>
      <c r="K24" s="79"/>
      <c r="L24" s="79"/>
      <c r="M24" s="79"/>
      <c r="N24" s="79"/>
    </row>
    <row r="25" spans="1:15" s="5" customFormat="1" ht="18.75" x14ac:dyDescent="0.25">
      <c r="A25" s="80" t="s">
        <v>29</v>
      </c>
      <c r="B25" s="81"/>
      <c r="C25" s="81"/>
      <c r="D25" s="81"/>
      <c r="E25" s="81"/>
      <c r="F25" s="81"/>
      <c r="G25" s="81"/>
      <c r="H25" s="81"/>
      <c r="I25" s="81"/>
      <c r="J25" s="81"/>
      <c r="K25" s="81"/>
      <c r="L25" s="81"/>
      <c r="M25" s="81"/>
      <c r="N25" s="81"/>
    </row>
    <row r="26" spans="1:15" s="5" customFormat="1" ht="15.75" x14ac:dyDescent="0.25">
      <c r="A26" s="1" t="str">
        <f>A5</f>
        <v>EXERCÍCIO 2025</v>
      </c>
      <c r="B26" s="1" t="s">
        <v>7</v>
      </c>
      <c r="C26" s="1" t="s">
        <v>8</v>
      </c>
      <c r="D26" s="1" t="s">
        <v>9</v>
      </c>
      <c r="E26" s="1" t="s">
        <v>10</v>
      </c>
      <c r="F26" s="1" t="s">
        <v>6</v>
      </c>
      <c r="G26" s="1" t="s">
        <v>11</v>
      </c>
      <c r="H26" s="1" t="s">
        <v>12</v>
      </c>
      <c r="I26" s="1" t="s">
        <v>13</v>
      </c>
      <c r="J26" s="1" t="s">
        <v>14</v>
      </c>
      <c r="K26" s="1" t="s">
        <v>15</v>
      </c>
      <c r="L26" s="1" t="s">
        <v>16</v>
      </c>
      <c r="M26" s="1" t="s">
        <v>17</v>
      </c>
      <c r="N26" s="1" t="s">
        <v>18</v>
      </c>
    </row>
    <row r="27" spans="1:15" s="5" customFormat="1" ht="15.75" x14ac:dyDescent="0.25">
      <c r="A27" s="40" t="s">
        <v>26</v>
      </c>
      <c r="B27" s="6">
        <v>4480824.2300000004</v>
      </c>
      <c r="C27" s="68">
        <v>1841181.9</v>
      </c>
      <c r="D27" s="70">
        <v>3860075.66</v>
      </c>
      <c r="E27" s="73">
        <v>3094702.46</v>
      </c>
      <c r="F27" s="6">
        <v>4014968.83</v>
      </c>
      <c r="G27" s="77">
        <v>2622516.71</v>
      </c>
      <c r="H27" s="6">
        <v>3782490.46</v>
      </c>
      <c r="I27" s="6">
        <v>3869817.67</v>
      </c>
      <c r="J27" s="6"/>
      <c r="K27" s="6"/>
      <c r="L27" s="6"/>
      <c r="M27" s="6"/>
      <c r="N27" s="10">
        <f>SUM(B27:M27)</f>
        <v>27566577.920000002</v>
      </c>
    </row>
    <row r="28" spans="1:15" s="5" customFormat="1" ht="15.75" x14ac:dyDescent="0.25">
      <c r="A28" s="40" t="s">
        <v>0</v>
      </c>
      <c r="B28" s="6">
        <v>3720945.21</v>
      </c>
      <c r="C28" s="68">
        <v>586207.1</v>
      </c>
      <c r="D28" s="68">
        <v>1457831.48</v>
      </c>
      <c r="E28" s="74">
        <v>5923421.2800000003</v>
      </c>
      <c r="F28" s="6">
        <v>3963862.12</v>
      </c>
      <c r="G28" s="77">
        <v>4054785.59</v>
      </c>
      <c r="H28" s="6">
        <v>5819357.8399999999</v>
      </c>
      <c r="I28" s="6">
        <v>9776342.9000000004</v>
      </c>
      <c r="J28" s="6"/>
      <c r="K28" s="6"/>
      <c r="L28" s="6"/>
      <c r="M28" s="6"/>
      <c r="N28" s="10">
        <f>SUM(B28:M28)</f>
        <v>35302753.520000003</v>
      </c>
    </row>
    <row r="29" spans="1:15" s="5" customFormat="1" ht="15.75" x14ac:dyDescent="0.25">
      <c r="A29" s="40" t="s">
        <v>27</v>
      </c>
      <c r="B29" s="6">
        <v>1934995.7</v>
      </c>
      <c r="C29" s="68">
        <v>1919465.08</v>
      </c>
      <c r="D29" s="68">
        <v>389981.49</v>
      </c>
      <c r="E29" s="73">
        <v>3600751.09</v>
      </c>
      <c r="F29" s="6">
        <v>1875873.1</v>
      </c>
      <c r="G29" s="77">
        <v>2754881.56</v>
      </c>
      <c r="H29" s="6">
        <v>2057402.87</v>
      </c>
      <c r="I29" s="6">
        <v>3515340.06</v>
      </c>
      <c r="J29" s="6"/>
      <c r="K29" s="6"/>
      <c r="L29" s="6"/>
      <c r="M29" s="6"/>
      <c r="N29" s="10">
        <f>SUM(B29:M29)</f>
        <v>18048690.949999999</v>
      </c>
    </row>
    <row r="30" spans="1:15" s="5" customFormat="1" ht="15.75" x14ac:dyDescent="0.25">
      <c r="A30" s="40" t="s">
        <v>28</v>
      </c>
      <c r="B30" s="6">
        <v>81471.199999999997</v>
      </c>
      <c r="C30" s="68">
        <v>81314.62</v>
      </c>
      <c r="D30" s="71">
        <v>0</v>
      </c>
      <c r="E30" s="76">
        <v>84286.15</v>
      </c>
      <c r="F30" s="6">
        <v>80828.39</v>
      </c>
      <c r="G30" s="77">
        <v>35042.67</v>
      </c>
      <c r="H30" s="6">
        <v>23445.58</v>
      </c>
      <c r="I30" s="6">
        <v>0</v>
      </c>
      <c r="J30" s="6"/>
      <c r="K30" s="6"/>
      <c r="L30" s="6"/>
      <c r="M30" s="6"/>
      <c r="N30" s="10">
        <f>SUM(B30:M30)</f>
        <v>386388.61</v>
      </c>
      <c r="O30" s="13"/>
    </row>
    <row r="31" spans="1:15" ht="15.75" x14ac:dyDescent="0.25">
      <c r="A31" s="39" t="s">
        <v>5</v>
      </c>
      <c r="B31" s="21">
        <f>SUM(B27:B30)</f>
        <v>10218236.34</v>
      </c>
      <c r="C31" s="69">
        <f>SUBTOTAL(9,C27:C30)</f>
        <v>4428168.7</v>
      </c>
      <c r="D31" s="21">
        <f t="shared" ref="D31:M31" si="6">SUM(D27:D30)</f>
        <v>5707888.6300000008</v>
      </c>
      <c r="E31" s="75">
        <f t="shared" si="6"/>
        <v>12703160.98</v>
      </c>
      <c r="F31" s="21">
        <f t="shared" si="6"/>
        <v>9935532.4400000013</v>
      </c>
      <c r="G31" s="21">
        <f t="shared" si="6"/>
        <v>9467226.5299999993</v>
      </c>
      <c r="H31" s="21">
        <f t="shared" si="6"/>
        <v>11682696.750000002</v>
      </c>
      <c r="I31" s="21">
        <f t="shared" si="6"/>
        <v>17161500.629999999</v>
      </c>
      <c r="J31" s="21">
        <f t="shared" si="6"/>
        <v>0</v>
      </c>
      <c r="K31" s="21">
        <f t="shared" si="6"/>
        <v>0</v>
      </c>
      <c r="L31" s="21">
        <f t="shared" si="6"/>
        <v>0</v>
      </c>
      <c r="M31" s="21">
        <f t="shared" si="6"/>
        <v>0</v>
      </c>
      <c r="N31" s="21">
        <f>SUM(B31:M31)</f>
        <v>81304411</v>
      </c>
      <c r="O31" s="4"/>
    </row>
    <row r="32" spans="1:15" ht="31.15" customHeight="1" thickBot="1" x14ac:dyDescent="0.3">
      <c r="A32" s="4"/>
      <c r="B32" s="4"/>
      <c r="C32" s="4"/>
      <c r="D32" s="4"/>
      <c r="E32" s="4"/>
      <c r="F32" s="4"/>
      <c r="G32" s="4"/>
      <c r="H32" s="4"/>
      <c r="I32" s="4"/>
      <c r="J32" s="4"/>
      <c r="N32" s="2"/>
    </row>
    <row r="33" spans="1:14" ht="45.75" customHeight="1" x14ac:dyDescent="0.25">
      <c r="A33" s="82" t="s">
        <v>30</v>
      </c>
      <c r="B33" s="83"/>
      <c r="C33" s="41"/>
      <c r="D33" s="4"/>
      <c r="E33" s="4"/>
      <c r="F33" s="4"/>
      <c r="G33" s="4"/>
      <c r="H33" s="4"/>
      <c r="I33" s="4"/>
      <c r="J33" s="4"/>
      <c r="N33" s="2"/>
    </row>
    <row r="34" spans="1:14" ht="28.5" customHeight="1" x14ac:dyDescent="0.25">
      <c r="A34" s="44" t="s">
        <v>26</v>
      </c>
      <c r="B34" s="10">
        <v>27566577.920000002</v>
      </c>
      <c r="C34" s="42"/>
      <c r="D34" s="4"/>
      <c r="E34" s="4"/>
      <c r="F34" s="4"/>
      <c r="G34" s="4"/>
      <c r="H34" s="4"/>
      <c r="I34" s="4"/>
      <c r="J34" s="4"/>
      <c r="N34" s="2"/>
    </row>
    <row r="35" spans="1:14" ht="31.5" customHeight="1" x14ac:dyDescent="0.25">
      <c r="A35" s="44" t="s">
        <v>0</v>
      </c>
      <c r="B35" s="10">
        <v>35302753.520000003</v>
      </c>
      <c r="C35" s="42"/>
      <c r="D35" s="4"/>
      <c r="E35" s="4"/>
      <c r="F35" s="4"/>
      <c r="G35" s="4"/>
      <c r="H35" s="4"/>
      <c r="I35" s="4"/>
      <c r="J35" s="4"/>
      <c r="N35" s="3"/>
    </row>
    <row r="36" spans="1:14" ht="30.75" customHeight="1" x14ac:dyDescent="0.25">
      <c r="A36" s="44" t="s">
        <v>27</v>
      </c>
      <c r="B36" s="10">
        <v>18048690.949999999</v>
      </c>
      <c r="C36" s="42"/>
      <c r="D36" s="4"/>
      <c r="E36" s="4"/>
      <c r="F36" s="4"/>
      <c r="G36" s="4"/>
      <c r="H36" s="4"/>
      <c r="I36" s="4"/>
      <c r="J36" s="4"/>
    </row>
    <row r="37" spans="1:14" ht="33" customHeight="1" x14ac:dyDescent="0.25">
      <c r="A37" s="44" t="s">
        <v>28</v>
      </c>
      <c r="B37" s="10">
        <v>386389</v>
      </c>
      <c r="C37" s="42"/>
      <c r="D37" s="4"/>
      <c r="E37" s="4"/>
      <c r="F37" s="4"/>
      <c r="G37" s="4"/>
      <c r="H37" s="4"/>
      <c r="I37" s="4"/>
      <c r="J37" s="4"/>
    </row>
    <row r="38" spans="1:14" ht="33" customHeight="1" thickBot="1" x14ac:dyDescent="0.3">
      <c r="A38" s="45" t="s">
        <v>19</v>
      </c>
      <c r="B38" s="46">
        <f>SUM(B34:B37)</f>
        <v>81304411.390000001</v>
      </c>
      <c r="C38" s="43"/>
      <c r="D38" s="4"/>
      <c r="E38" s="4"/>
      <c r="F38" s="4"/>
      <c r="G38" s="4"/>
      <c r="H38" s="4"/>
      <c r="I38" s="4"/>
      <c r="J38" s="4"/>
    </row>
    <row r="39" spans="1:14" x14ac:dyDescent="0.25">
      <c r="B39" s="4"/>
      <c r="D39" s="4"/>
      <c r="E39" s="4"/>
      <c r="F39" s="4"/>
      <c r="G39" s="4"/>
      <c r="H39" s="4"/>
      <c r="I39" s="4"/>
      <c r="J39" s="4"/>
    </row>
    <row r="40" spans="1:14" ht="15.75" thickBot="1" x14ac:dyDescent="0.3">
      <c r="D40" s="4"/>
      <c r="E40" s="4"/>
      <c r="F40" s="4"/>
      <c r="G40" s="4"/>
      <c r="H40" s="4"/>
      <c r="I40" s="4"/>
      <c r="J40" s="4"/>
    </row>
    <row r="41" spans="1:14" x14ac:dyDescent="0.25">
      <c r="A41" s="84"/>
      <c r="B41" s="84"/>
      <c r="C41" s="84"/>
      <c r="D41" s="84"/>
      <c r="E41" s="84"/>
      <c r="F41" s="84"/>
      <c r="G41" s="84"/>
      <c r="H41" s="84"/>
      <c r="I41" s="84"/>
      <c r="J41" s="84"/>
      <c r="K41" s="84"/>
      <c r="L41" s="84"/>
      <c r="M41" s="84"/>
      <c r="N41" s="84"/>
    </row>
    <row r="42" spans="1:14" x14ac:dyDescent="0.25">
      <c r="A42" s="85"/>
      <c r="B42" s="85"/>
      <c r="C42" s="85"/>
      <c r="D42" s="85"/>
      <c r="E42" s="85"/>
      <c r="F42" s="85"/>
      <c r="G42" s="85"/>
      <c r="H42" s="85"/>
      <c r="I42" s="85"/>
      <c r="J42" s="85"/>
      <c r="K42" s="85"/>
      <c r="L42" s="85"/>
      <c r="M42" s="85"/>
      <c r="N42" s="85"/>
    </row>
    <row r="43" spans="1:14" x14ac:dyDescent="0.25">
      <c r="A43" s="85"/>
      <c r="B43" s="85"/>
      <c r="C43" s="85"/>
      <c r="D43" s="85"/>
      <c r="E43" s="85"/>
      <c r="F43" s="85"/>
      <c r="G43" s="85"/>
      <c r="H43" s="85"/>
      <c r="I43" s="85"/>
      <c r="J43" s="85"/>
      <c r="K43" s="85"/>
      <c r="L43" s="85"/>
      <c r="M43" s="85"/>
      <c r="N43" s="85"/>
    </row>
    <row r="44" spans="1:14" x14ac:dyDescent="0.25">
      <c r="A44" s="85"/>
      <c r="B44" s="85"/>
      <c r="C44" s="85"/>
      <c r="D44" s="85"/>
      <c r="E44" s="85"/>
      <c r="F44" s="85"/>
      <c r="G44" s="85"/>
      <c r="H44" s="85"/>
      <c r="I44" s="85"/>
      <c r="J44" s="85"/>
      <c r="K44" s="85"/>
      <c r="L44" s="85"/>
      <c r="M44" s="85"/>
      <c r="N44" s="85"/>
    </row>
    <row r="47" spans="1:14" x14ac:dyDescent="0.25">
      <c r="A47" s="72" t="s">
        <v>49</v>
      </c>
      <c r="B47" s="72"/>
      <c r="C47" s="72"/>
      <c r="D47" s="72"/>
      <c r="E47" s="72"/>
      <c r="F47" s="72"/>
      <c r="G47" s="72"/>
      <c r="H47" s="72"/>
      <c r="I47" s="72"/>
      <c r="J47" s="72"/>
      <c r="K47" s="72"/>
      <c r="L47" s="72"/>
      <c r="M47" s="72"/>
      <c r="N47" s="72"/>
    </row>
    <row r="48" spans="1:14" x14ac:dyDescent="0.25">
      <c r="A48" s="34" t="s">
        <v>50</v>
      </c>
    </row>
    <row r="49" spans="1:1" x14ac:dyDescent="0.25">
      <c r="A49" s="34" t="s">
        <v>51</v>
      </c>
    </row>
    <row r="50" spans="1:1" x14ac:dyDescent="0.25">
      <c r="A50" s="34" t="s">
        <v>52</v>
      </c>
    </row>
    <row r="51" spans="1:1" x14ac:dyDescent="0.25">
      <c r="A51" s="34" t="s">
        <v>53</v>
      </c>
    </row>
  </sheetData>
  <mergeCells count="10">
    <mergeCell ref="A1:N1"/>
    <mergeCell ref="A2:N2"/>
    <mergeCell ref="A3:B3"/>
    <mergeCell ref="A4:N4"/>
    <mergeCell ref="A21:N21"/>
    <mergeCell ref="A24:N24"/>
    <mergeCell ref="A25:N25"/>
    <mergeCell ref="A33:B33"/>
    <mergeCell ref="A41:N44"/>
    <mergeCell ref="A23:B23"/>
  </mergeCells>
  <pageMargins left="0.23622047244094491" right="0.23622047244094491" top="0.74803149606299213" bottom="0.74803149606299213"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21FB1-BEE6-4C27-96E4-AD21A27CAA63}">
  <dimension ref="A1:AW21"/>
  <sheetViews>
    <sheetView tabSelected="1" topLeftCell="R5" zoomScale="90" zoomScaleNormal="90" workbookViewId="0">
      <selection activeCell="AH18" sqref="AH18"/>
    </sheetView>
  </sheetViews>
  <sheetFormatPr defaultColWidth="9.140625" defaultRowHeight="15" x14ac:dyDescent="0.25"/>
  <cols>
    <col min="1" max="1" width="17.28515625" customWidth="1"/>
    <col min="2" max="2" width="15.85546875" customWidth="1"/>
    <col min="3" max="3" width="16.85546875" customWidth="1"/>
    <col min="4" max="4" width="21.5703125" customWidth="1"/>
    <col min="6" max="6" width="15.85546875" customWidth="1"/>
    <col min="7" max="7" width="16.85546875" customWidth="1"/>
    <col min="8" max="8" width="21.5703125" customWidth="1"/>
    <col min="10" max="10" width="15.85546875" customWidth="1"/>
    <col min="11" max="11" width="16.85546875" customWidth="1"/>
    <col min="12" max="12" width="21.5703125" customWidth="1"/>
    <col min="14" max="14" width="15.85546875" customWidth="1"/>
    <col min="15" max="15" width="16.85546875" customWidth="1"/>
    <col min="16" max="16" width="21.5703125" customWidth="1"/>
    <col min="18" max="18" width="15.85546875" customWidth="1"/>
    <col min="19" max="19" width="16.85546875" customWidth="1"/>
    <col min="20" max="20" width="21.5703125" customWidth="1"/>
    <col min="22" max="22" width="15.85546875" customWidth="1"/>
    <col min="23" max="23" width="16.85546875" customWidth="1"/>
    <col min="24" max="24" width="21.5703125" customWidth="1"/>
    <col min="26" max="26" width="15.85546875" customWidth="1"/>
    <col min="27" max="27" width="16.85546875" customWidth="1"/>
    <col min="28" max="28" width="21.5703125" customWidth="1"/>
    <col min="30" max="30" width="15.85546875" customWidth="1"/>
    <col min="31" max="31" width="16.85546875" customWidth="1"/>
    <col min="32" max="32" width="21.5703125" customWidth="1"/>
    <col min="34" max="34" width="15.85546875" customWidth="1"/>
    <col min="35" max="35" width="16.85546875" customWidth="1"/>
    <col min="36" max="36" width="21.5703125" customWidth="1"/>
    <col min="38" max="38" width="15.85546875" customWidth="1"/>
    <col min="39" max="39" width="16.85546875" customWidth="1"/>
    <col min="40" max="40" width="21.5703125" customWidth="1"/>
    <col min="42" max="42" width="15.85546875" customWidth="1"/>
    <col min="43" max="43" width="16.85546875" customWidth="1"/>
    <col min="44" max="44" width="21.5703125" customWidth="1"/>
    <col min="46" max="46" width="15.85546875" customWidth="1"/>
    <col min="47" max="47" width="16.85546875" customWidth="1"/>
    <col min="48" max="48" width="21.5703125" customWidth="1"/>
  </cols>
  <sheetData>
    <row r="1" spans="1:49" ht="19.5" thickBot="1" x14ac:dyDescent="0.35">
      <c r="A1" s="93" t="s">
        <v>55</v>
      </c>
      <c r="B1" s="94"/>
      <c r="C1" s="94"/>
      <c r="D1" s="94"/>
      <c r="E1" s="94"/>
      <c r="F1" s="94"/>
      <c r="G1" s="94"/>
      <c r="H1" s="94"/>
      <c r="I1" s="94"/>
      <c r="J1" s="94"/>
      <c r="K1" s="94"/>
      <c r="L1" s="94"/>
      <c r="M1" s="94"/>
      <c r="N1" s="94"/>
      <c r="O1" s="94"/>
      <c r="P1" s="94"/>
      <c r="Q1" s="95"/>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row>
    <row r="2" spans="1:49" x14ac:dyDescent="0.25">
      <c r="A2" s="96" t="s">
        <v>34</v>
      </c>
      <c r="B2" s="98">
        <v>45170</v>
      </c>
      <c r="C2" s="99"/>
      <c r="D2" s="99"/>
      <c r="E2" s="100"/>
      <c r="F2" s="98">
        <v>45200</v>
      </c>
      <c r="G2" s="99"/>
      <c r="H2" s="99"/>
      <c r="I2" s="100"/>
      <c r="J2" s="98">
        <v>45231</v>
      </c>
      <c r="K2" s="99"/>
      <c r="L2" s="99"/>
      <c r="M2" s="100"/>
      <c r="N2" s="98">
        <v>45261</v>
      </c>
      <c r="O2" s="99"/>
      <c r="P2" s="99"/>
      <c r="Q2" s="100"/>
    </row>
    <row r="3" spans="1:49" ht="45" x14ac:dyDescent="0.25">
      <c r="A3" s="97"/>
      <c r="B3" s="54" t="s">
        <v>35</v>
      </c>
      <c r="C3" s="50" t="s">
        <v>36</v>
      </c>
      <c r="D3" s="50" t="s">
        <v>37</v>
      </c>
      <c r="E3" s="55" t="s">
        <v>38</v>
      </c>
      <c r="F3" s="54" t="s">
        <v>35</v>
      </c>
      <c r="G3" s="50" t="s">
        <v>36</v>
      </c>
      <c r="H3" s="50" t="s">
        <v>37</v>
      </c>
      <c r="I3" s="55" t="s">
        <v>38</v>
      </c>
      <c r="J3" s="54" t="s">
        <v>35</v>
      </c>
      <c r="K3" s="50" t="s">
        <v>36</v>
      </c>
      <c r="L3" s="50" t="s">
        <v>37</v>
      </c>
      <c r="M3" s="55" t="s">
        <v>38</v>
      </c>
      <c r="N3" s="54" t="s">
        <v>35</v>
      </c>
      <c r="O3" s="50" t="s">
        <v>36</v>
      </c>
      <c r="P3" s="50" t="s">
        <v>37</v>
      </c>
      <c r="Q3" s="55" t="s">
        <v>38</v>
      </c>
    </row>
    <row r="4" spans="1:49" ht="45" x14ac:dyDescent="0.25">
      <c r="A4" s="78" t="s">
        <v>39</v>
      </c>
      <c r="B4" s="56">
        <v>30119</v>
      </c>
      <c r="C4" s="57">
        <v>36023</v>
      </c>
      <c r="D4" s="57">
        <v>1097</v>
      </c>
      <c r="E4" s="58">
        <v>67239</v>
      </c>
      <c r="F4" s="56">
        <v>29898</v>
      </c>
      <c r="G4" s="57">
        <v>22486</v>
      </c>
      <c r="H4" s="57">
        <v>779</v>
      </c>
      <c r="I4" s="58">
        <f>SUM(F4:H4)</f>
        <v>53163</v>
      </c>
      <c r="J4" s="56">
        <v>25538</v>
      </c>
      <c r="K4" s="57">
        <v>49062</v>
      </c>
      <c r="L4" s="57">
        <v>1588</v>
      </c>
      <c r="M4" s="58">
        <f>SUM(J4:L4)</f>
        <v>76188</v>
      </c>
      <c r="N4" s="59">
        <v>24461</v>
      </c>
      <c r="O4" s="60">
        <v>31494</v>
      </c>
      <c r="P4" s="60">
        <v>1118</v>
      </c>
      <c r="Q4" s="58">
        <f>SUM(N4:P4)</f>
        <v>57073</v>
      </c>
    </row>
    <row r="5" spans="1:49" ht="45.75" customHeight="1" x14ac:dyDescent="0.25">
      <c r="A5" s="78" t="s">
        <v>40</v>
      </c>
      <c r="B5" s="56">
        <v>72379</v>
      </c>
      <c r="C5" s="57">
        <v>89956</v>
      </c>
      <c r="D5" s="57">
        <v>9806</v>
      </c>
      <c r="E5" s="58">
        <v>172141</v>
      </c>
      <c r="F5" s="56">
        <v>74804</v>
      </c>
      <c r="G5" s="57">
        <v>58779</v>
      </c>
      <c r="H5" s="57">
        <v>6445</v>
      </c>
      <c r="I5" s="58">
        <f>SUM(F5:H5)</f>
        <v>140028</v>
      </c>
      <c r="J5" s="56">
        <v>53471</v>
      </c>
      <c r="K5" s="57">
        <v>110273</v>
      </c>
      <c r="L5" s="57">
        <v>12028</v>
      </c>
      <c r="M5" s="58">
        <f>SUM(J5:L5)</f>
        <v>175772</v>
      </c>
      <c r="N5" s="59">
        <v>33354</v>
      </c>
      <c r="O5" s="60">
        <v>76096</v>
      </c>
      <c r="P5" s="60">
        <v>9445</v>
      </c>
      <c r="Q5" s="58">
        <f>SUM(N5:P5)</f>
        <v>118895</v>
      </c>
    </row>
    <row r="6" spans="1:49" ht="42" customHeight="1" thickBot="1" x14ac:dyDescent="0.3">
      <c r="A6" s="61" t="s">
        <v>38</v>
      </c>
      <c r="B6" s="62">
        <v>102498</v>
      </c>
      <c r="C6" s="63">
        <v>125979</v>
      </c>
      <c r="D6" s="63">
        <v>10903</v>
      </c>
      <c r="E6" s="64">
        <v>239380</v>
      </c>
      <c r="F6" s="62">
        <f>F4+F5</f>
        <v>104702</v>
      </c>
      <c r="G6" s="63">
        <f>G4+G5</f>
        <v>81265</v>
      </c>
      <c r="H6" s="63">
        <f>H4+H5</f>
        <v>7224</v>
      </c>
      <c r="I6" s="64">
        <f>I4+I5</f>
        <v>193191</v>
      </c>
      <c r="J6" s="62">
        <f>SUM(J4:J5)</f>
        <v>79009</v>
      </c>
      <c r="K6" s="63">
        <f>SUM(K4:K5)</f>
        <v>159335</v>
      </c>
      <c r="L6" s="63">
        <f>SUM(L4:L5)</f>
        <v>13616</v>
      </c>
      <c r="M6" s="64">
        <f>SUM(J6:L6)</f>
        <v>251960</v>
      </c>
      <c r="N6" s="62">
        <f>SUM(N4:N5)</f>
        <v>57815</v>
      </c>
      <c r="O6" s="63">
        <f>SUM(O4:O5)</f>
        <v>107590</v>
      </c>
      <c r="P6" s="63">
        <f>SUM(P4:P5)</f>
        <v>10563</v>
      </c>
      <c r="Q6" s="64">
        <f>SUM(N6:P6)</f>
        <v>175968</v>
      </c>
    </row>
    <row r="7" spans="1:49" ht="13.5" customHeight="1" thickTop="1" x14ac:dyDescent="0.25">
      <c r="A7" s="65"/>
      <c r="B7" s="66"/>
      <c r="C7" s="66"/>
      <c r="D7" s="66"/>
      <c r="E7" s="66"/>
      <c r="F7" s="66"/>
      <c r="G7" s="66"/>
      <c r="H7" s="66"/>
      <c r="I7" s="66"/>
      <c r="J7" s="66"/>
      <c r="K7" s="66"/>
      <c r="L7" s="66"/>
      <c r="M7" s="66"/>
      <c r="N7" s="66"/>
      <c r="O7" s="66"/>
      <c r="P7" s="66"/>
      <c r="Q7" s="66"/>
    </row>
    <row r="8" spans="1:49" ht="19.5" thickBot="1" x14ac:dyDescent="0.35">
      <c r="A8" s="101" t="s">
        <v>56</v>
      </c>
      <c r="B8" s="102"/>
      <c r="C8" s="102"/>
      <c r="D8" s="102"/>
      <c r="E8" s="102"/>
      <c r="F8" s="102"/>
      <c r="G8" s="102"/>
      <c r="H8" s="102"/>
      <c r="I8" s="102"/>
      <c r="J8" s="102"/>
      <c r="K8" s="102"/>
      <c r="L8" s="102"/>
      <c r="M8" s="102"/>
      <c r="N8" s="102"/>
      <c r="O8" s="102"/>
      <c r="P8" s="102"/>
      <c r="Q8" s="102"/>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row>
    <row r="9" spans="1:49" ht="19.5" customHeight="1" x14ac:dyDescent="0.25">
      <c r="A9" s="96" t="s">
        <v>34</v>
      </c>
      <c r="B9" s="103">
        <v>45292</v>
      </c>
      <c r="C9" s="104"/>
      <c r="D9" s="104"/>
      <c r="E9" s="105"/>
      <c r="F9" s="98">
        <v>45323</v>
      </c>
      <c r="G9" s="99"/>
      <c r="H9" s="99"/>
      <c r="I9" s="100"/>
      <c r="J9" s="98">
        <v>45352</v>
      </c>
      <c r="K9" s="99"/>
      <c r="L9" s="99"/>
      <c r="M9" s="100"/>
      <c r="N9" s="98">
        <v>45383</v>
      </c>
      <c r="O9" s="99"/>
      <c r="P9" s="99"/>
      <c r="Q9" s="100"/>
      <c r="R9" s="98">
        <v>45413</v>
      </c>
      <c r="S9" s="99"/>
      <c r="T9" s="99"/>
      <c r="U9" s="100"/>
      <c r="V9" s="98">
        <v>45444</v>
      </c>
      <c r="W9" s="99"/>
      <c r="X9" s="99"/>
      <c r="Y9" s="100"/>
      <c r="Z9" s="98">
        <v>45474</v>
      </c>
      <c r="AA9" s="99"/>
      <c r="AB9" s="99"/>
      <c r="AC9" s="100"/>
      <c r="AD9" s="98">
        <v>45505</v>
      </c>
      <c r="AE9" s="99"/>
      <c r="AF9" s="99"/>
      <c r="AG9" s="100"/>
      <c r="AH9" s="98">
        <v>45536</v>
      </c>
      <c r="AI9" s="99"/>
      <c r="AJ9" s="99"/>
      <c r="AK9" s="100"/>
      <c r="AL9" s="98">
        <v>45566</v>
      </c>
      <c r="AM9" s="99"/>
      <c r="AN9" s="99"/>
      <c r="AO9" s="100"/>
      <c r="AP9" s="98">
        <v>45597</v>
      </c>
      <c r="AQ9" s="99"/>
      <c r="AR9" s="99"/>
      <c r="AS9" s="100"/>
      <c r="AT9" s="98">
        <v>45627</v>
      </c>
      <c r="AU9" s="99"/>
      <c r="AV9" s="99"/>
      <c r="AW9" s="100"/>
    </row>
    <row r="10" spans="1:49" ht="45" customHeight="1" x14ac:dyDescent="0.25">
      <c r="A10" s="97"/>
      <c r="B10" s="54" t="s">
        <v>35</v>
      </c>
      <c r="C10" s="50" t="s">
        <v>36</v>
      </c>
      <c r="D10" s="50" t="s">
        <v>37</v>
      </c>
      <c r="E10" s="55" t="s">
        <v>38</v>
      </c>
      <c r="F10" s="54" t="s">
        <v>35</v>
      </c>
      <c r="G10" s="50" t="s">
        <v>36</v>
      </c>
      <c r="H10" s="50" t="s">
        <v>37</v>
      </c>
      <c r="I10" s="55" t="s">
        <v>38</v>
      </c>
      <c r="J10" s="54" t="s">
        <v>35</v>
      </c>
      <c r="K10" s="50" t="s">
        <v>36</v>
      </c>
      <c r="L10" s="50" t="s">
        <v>37</v>
      </c>
      <c r="M10" s="55" t="s">
        <v>38</v>
      </c>
      <c r="N10" s="54" t="s">
        <v>35</v>
      </c>
      <c r="O10" s="50" t="s">
        <v>36</v>
      </c>
      <c r="P10" s="50" t="s">
        <v>37</v>
      </c>
      <c r="Q10" s="55" t="s">
        <v>38</v>
      </c>
      <c r="R10" s="54" t="s">
        <v>35</v>
      </c>
      <c r="S10" s="50" t="s">
        <v>36</v>
      </c>
      <c r="T10" s="50" t="s">
        <v>37</v>
      </c>
      <c r="U10" s="55" t="s">
        <v>38</v>
      </c>
      <c r="V10" s="54" t="s">
        <v>35</v>
      </c>
      <c r="W10" s="50" t="s">
        <v>36</v>
      </c>
      <c r="X10" s="50" t="s">
        <v>37</v>
      </c>
      <c r="Y10" s="55" t="s">
        <v>38</v>
      </c>
      <c r="Z10" s="54" t="s">
        <v>35</v>
      </c>
      <c r="AA10" s="50" t="s">
        <v>36</v>
      </c>
      <c r="AB10" s="50" t="s">
        <v>37</v>
      </c>
      <c r="AC10" s="55" t="s">
        <v>38</v>
      </c>
      <c r="AD10" s="54" t="s">
        <v>35</v>
      </c>
      <c r="AE10" s="50" t="s">
        <v>36</v>
      </c>
      <c r="AF10" s="50" t="s">
        <v>37</v>
      </c>
      <c r="AG10" s="55" t="s">
        <v>38</v>
      </c>
      <c r="AH10" s="54" t="s">
        <v>35</v>
      </c>
      <c r="AI10" s="50" t="s">
        <v>36</v>
      </c>
      <c r="AJ10" s="50" t="s">
        <v>37</v>
      </c>
      <c r="AK10" s="55" t="s">
        <v>38</v>
      </c>
      <c r="AL10" s="54" t="s">
        <v>35</v>
      </c>
      <c r="AM10" s="50" t="s">
        <v>36</v>
      </c>
      <c r="AN10" s="50" t="s">
        <v>37</v>
      </c>
      <c r="AO10" s="55" t="s">
        <v>38</v>
      </c>
      <c r="AP10" s="54" t="s">
        <v>35</v>
      </c>
      <c r="AQ10" s="50" t="s">
        <v>36</v>
      </c>
      <c r="AR10" s="50" t="s">
        <v>37</v>
      </c>
      <c r="AS10" s="55" t="s">
        <v>38</v>
      </c>
      <c r="AT10" s="54" t="s">
        <v>35</v>
      </c>
      <c r="AU10" s="50" t="s">
        <v>36</v>
      </c>
      <c r="AV10" s="50" t="s">
        <v>37</v>
      </c>
      <c r="AW10" s="55" t="s">
        <v>38</v>
      </c>
    </row>
    <row r="11" spans="1:49" ht="45" customHeight="1" x14ac:dyDescent="0.25">
      <c r="A11" s="78" t="s">
        <v>39</v>
      </c>
      <c r="B11" s="59">
        <v>26218</v>
      </c>
      <c r="C11" s="60">
        <v>27056</v>
      </c>
      <c r="D11" s="60">
        <v>174</v>
      </c>
      <c r="E11" s="58">
        <f>SUM(B11:D11)</f>
        <v>53448</v>
      </c>
      <c r="F11" s="59">
        <v>26709</v>
      </c>
      <c r="G11" s="60">
        <v>21543</v>
      </c>
      <c r="H11" s="60">
        <v>749</v>
      </c>
      <c r="I11" s="58">
        <f>SUM(F11:H11)</f>
        <v>49001</v>
      </c>
      <c r="J11" s="59">
        <v>23960</v>
      </c>
      <c r="K11" s="60">
        <v>23786</v>
      </c>
      <c r="L11" s="60">
        <v>836</v>
      </c>
      <c r="M11" s="58">
        <f>SUM(J11:L11)</f>
        <v>48582</v>
      </c>
      <c r="N11" s="59">
        <v>31980</v>
      </c>
      <c r="O11" s="60">
        <v>26818</v>
      </c>
      <c r="P11" s="60">
        <v>947</v>
      </c>
      <c r="Q11" s="58">
        <f>SUM(N11:P11)</f>
        <v>59745</v>
      </c>
      <c r="R11" s="59">
        <v>32090</v>
      </c>
      <c r="S11" s="60">
        <v>29384</v>
      </c>
      <c r="T11" s="60">
        <v>1119</v>
      </c>
      <c r="U11" s="58">
        <f>SUM(R11:T11)</f>
        <v>62593</v>
      </c>
      <c r="V11" s="59">
        <v>32133</v>
      </c>
      <c r="W11" s="60">
        <v>23907</v>
      </c>
      <c r="X11" s="60">
        <v>848</v>
      </c>
      <c r="Y11" s="58">
        <f>SUM(V11:X11)</f>
        <v>56888</v>
      </c>
      <c r="Z11" s="59">
        <v>32619</v>
      </c>
      <c r="AA11" s="60">
        <v>36361</v>
      </c>
      <c r="AB11" s="60">
        <v>1261</v>
      </c>
      <c r="AC11" s="58">
        <f>SUM(Z11:AB11)</f>
        <v>70241</v>
      </c>
      <c r="AD11" s="59">
        <v>27074</v>
      </c>
      <c r="AE11" s="60">
        <v>30603</v>
      </c>
      <c r="AF11" s="60">
        <v>1102</v>
      </c>
      <c r="AG11" s="58">
        <f>SUM(AD11:AF11)</f>
        <v>58779</v>
      </c>
      <c r="AH11" s="59">
        <v>27041</v>
      </c>
      <c r="AI11" s="60">
        <v>32448</v>
      </c>
      <c r="AJ11" s="60">
        <v>1123</v>
      </c>
      <c r="AK11" s="58">
        <f>SUM(AH11:AJ11)</f>
        <v>60612</v>
      </c>
      <c r="AL11" s="59">
        <v>30383</v>
      </c>
      <c r="AM11" s="60">
        <v>27367</v>
      </c>
      <c r="AN11" s="60">
        <v>1149</v>
      </c>
      <c r="AO11" s="58">
        <f>SUM(AL11:AN11)</f>
        <v>58899</v>
      </c>
      <c r="AP11" s="59">
        <v>25429</v>
      </c>
      <c r="AQ11" s="60">
        <v>26585</v>
      </c>
      <c r="AR11" s="60">
        <v>1069</v>
      </c>
      <c r="AS11" s="58">
        <f>SUM(AP11:AR11)</f>
        <v>53083</v>
      </c>
      <c r="AT11" s="59">
        <v>31621</v>
      </c>
      <c r="AU11" s="60">
        <v>25092</v>
      </c>
      <c r="AV11" s="60">
        <v>1061</v>
      </c>
      <c r="AW11" s="58">
        <f>SUM(AT11:AV11)</f>
        <v>57774</v>
      </c>
    </row>
    <row r="12" spans="1:49" ht="45" customHeight="1" x14ac:dyDescent="0.25">
      <c r="A12" s="78" t="s">
        <v>40</v>
      </c>
      <c r="B12" s="59">
        <v>62971</v>
      </c>
      <c r="C12" s="60">
        <v>59260</v>
      </c>
      <c r="D12" s="60">
        <v>7175</v>
      </c>
      <c r="E12" s="58">
        <f>SUM(B12:D12)</f>
        <v>129406</v>
      </c>
      <c r="F12" s="59">
        <v>36610</v>
      </c>
      <c r="G12" s="60">
        <v>34823</v>
      </c>
      <c r="H12" s="60">
        <v>4528</v>
      </c>
      <c r="I12" s="58">
        <f>SUM(F12:H12)</f>
        <v>75961</v>
      </c>
      <c r="J12" s="59">
        <v>34262</v>
      </c>
      <c r="K12" s="60">
        <v>36719</v>
      </c>
      <c r="L12" s="60">
        <v>5005</v>
      </c>
      <c r="M12" s="58">
        <f>SUM(J12:L12)</f>
        <v>75986</v>
      </c>
      <c r="N12" s="59">
        <v>44431</v>
      </c>
      <c r="O12" s="60">
        <v>47146</v>
      </c>
      <c r="P12" s="60">
        <v>6354</v>
      </c>
      <c r="Q12" s="58">
        <f>SUM(N12:P12)</f>
        <v>97931</v>
      </c>
      <c r="R12" s="59">
        <v>23305</v>
      </c>
      <c r="S12" s="60">
        <v>39629</v>
      </c>
      <c r="T12" s="60">
        <v>4701</v>
      </c>
      <c r="U12" s="58">
        <f>SUM(R12:T12)</f>
        <v>67635</v>
      </c>
      <c r="V12" s="59">
        <v>47143</v>
      </c>
      <c r="W12" s="60">
        <v>29480</v>
      </c>
      <c r="X12" s="60">
        <v>3620</v>
      </c>
      <c r="Y12" s="58">
        <f>SUM(V12:X12)</f>
        <v>80243</v>
      </c>
      <c r="Z12" s="59">
        <v>42681</v>
      </c>
      <c r="AA12" s="60">
        <v>40887</v>
      </c>
      <c r="AB12" s="60">
        <v>5058</v>
      </c>
      <c r="AC12" s="58">
        <f>SUM(Z12:AB12)</f>
        <v>88626</v>
      </c>
      <c r="AD12" s="59">
        <v>34309</v>
      </c>
      <c r="AE12" s="60">
        <v>31291</v>
      </c>
      <c r="AF12" s="60">
        <v>4004</v>
      </c>
      <c r="AG12" s="58">
        <f>SUM(AD12:AF12)</f>
        <v>69604</v>
      </c>
      <c r="AH12" s="59">
        <v>41098</v>
      </c>
      <c r="AI12" s="60">
        <v>33836</v>
      </c>
      <c r="AJ12" s="60">
        <v>4797</v>
      </c>
      <c r="AK12" s="58">
        <f>SUM(AH12:AJ12)</f>
        <v>79731</v>
      </c>
      <c r="AL12" s="59">
        <v>64487</v>
      </c>
      <c r="AM12" s="60">
        <v>34838</v>
      </c>
      <c r="AN12" s="60">
        <v>5511</v>
      </c>
      <c r="AO12" s="58">
        <f>SUM(AL12:AN12)</f>
        <v>104836</v>
      </c>
      <c r="AP12" s="59">
        <v>51192</v>
      </c>
      <c r="AQ12" s="60">
        <v>41293</v>
      </c>
      <c r="AR12" s="60">
        <v>3762</v>
      </c>
      <c r="AS12" s="58">
        <f>SUM(AP12:AR12)</f>
        <v>96247</v>
      </c>
      <c r="AT12" s="59">
        <v>68482</v>
      </c>
      <c r="AU12" s="60">
        <v>42864</v>
      </c>
      <c r="AV12" s="60">
        <v>3112</v>
      </c>
      <c r="AW12" s="58">
        <f>SUM(AT12:AV12)</f>
        <v>114458</v>
      </c>
    </row>
    <row r="13" spans="1:49" ht="45" customHeight="1" thickBot="1" x14ac:dyDescent="0.3">
      <c r="A13" s="61" t="s">
        <v>38</v>
      </c>
      <c r="B13" s="62">
        <f>SUM(B11:B12)</f>
        <v>89189</v>
      </c>
      <c r="C13" s="63">
        <f>SUM(C11:C12)</f>
        <v>86316</v>
      </c>
      <c r="D13" s="63">
        <f>SUM(D11:D12)</f>
        <v>7349</v>
      </c>
      <c r="E13" s="64">
        <f>SUM(B13:D13)</f>
        <v>182854</v>
      </c>
      <c r="F13" s="62">
        <f>SUM(F11:F12)</f>
        <v>63319</v>
      </c>
      <c r="G13" s="63">
        <f>SUM(G11:G12)</f>
        <v>56366</v>
      </c>
      <c r="H13" s="63">
        <f>SUM(H11:H12)</f>
        <v>5277</v>
      </c>
      <c r="I13" s="64">
        <f>SUM(F13:H13)</f>
        <v>124962</v>
      </c>
      <c r="J13" s="62">
        <f>SUM(J11:J12)</f>
        <v>58222</v>
      </c>
      <c r="K13" s="63">
        <f>SUM(K11:K12)</f>
        <v>60505</v>
      </c>
      <c r="L13" s="63">
        <f>SUM(L11:L12)</f>
        <v>5841</v>
      </c>
      <c r="M13" s="64">
        <f>SUM(J13:L13)</f>
        <v>124568</v>
      </c>
      <c r="N13" s="62">
        <f>SUM(N11:N12)</f>
        <v>76411</v>
      </c>
      <c r="O13" s="63">
        <f>SUM(O11:O12)</f>
        <v>73964</v>
      </c>
      <c r="P13" s="63">
        <f>SUM(P11:P12)</f>
        <v>7301</v>
      </c>
      <c r="Q13" s="64">
        <f>SUM(N13:P13)</f>
        <v>157676</v>
      </c>
      <c r="R13" s="62">
        <f>SUM(R11:R12)</f>
        <v>55395</v>
      </c>
      <c r="S13" s="63">
        <f>SUM(S11:S12)</f>
        <v>69013</v>
      </c>
      <c r="T13" s="63">
        <f>SUM(T11:T12)</f>
        <v>5820</v>
      </c>
      <c r="U13" s="64">
        <f>SUM(R13:T13)</f>
        <v>130228</v>
      </c>
      <c r="V13" s="62">
        <f>SUM(V11:V12)</f>
        <v>79276</v>
      </c>
      <c r="W13" s="63">
        <f>SUM(W11:W12)</f>
        <v>53387</v>
      </c>
      <c r="X13" s="63">
        <f>SUM(X11:X12)</f>
        <v>4468</v>
      </c>
      <c r="Y13" s="64">
        <f>SUM(V13:X13)</f>
        <v>137131</v>
      </c>
      <c r="Z13" s="62">
        <f>SUM(Z11:Z12)</f>
        <v>75300</v>
      </c>
      <c r="AA13" s="63">
        <f>SUM(AA11:AA12)</f>
        <v>77248</v>
      </c>
      <c r="AB13" s="63">
        <f>SUM(AB11:AB12)</f>
        <v>6319</v>
      </c>
      <c r="AC13" s="64">
        <f>SUM(Z13:AB13)</f>
        <v>158867</v>
      </c>
      <c r="AD13" s="62">
        <f>SUM(AD11:AD12)</f>
        <v>61383</v>
      </c>
      <c r="AE13" s="63">
        <f>SUM(AE11:AE12)</f>
        <v>61894</v>
      </c>
      <c r="AF13" s="63">
        <f>SUM(AF11:AF12)</f>
        <v>5106</v>
      </c>
      <c r="AG13" s="64">
        <f>SUM(AD13:AF13)</f>
        <v>128383</v>
      </c>
      <c r="AH13" s="62">
        <f>SUM(AH11:AH12)</f>
        <v>68139</v>
      </c>
      <c r="AI13" s="63">
        <f>SUM(AI11:AI12)</f>
        <v>66284</v>
      </c>
      <c r="AJ13" s="63">
        <f>SUM(AJ11:AJ12)</f>
        <v>5920</v>
      </c>
      <c r="AK13" s="64">
        <f>SUM(AH13:AJ13)</f>
        <v>140343</v>
      </c>
      <c r="AL13" s="62">
        <f>SUM(AL11:AL12)</f>
        <v>94870</v>
      </c>
      <c r="AM13" s="63">
        <f>SUM(AM11:AM12)</f>
        <v>62205</v>
      </c>
      <c r="AN13" s="63">
        <f>SUM(AN11:AN12)</f>
        <v>6660</v>
      </c>
      <c r="AO13" s="64">
        <f>SUM(AL13:AN13)</f>
        <v>163735</v>
      </c>
      <c r="AP13" s="62">
        <f>SUM(AP11:AP12)</f>
        <v>76621</v>
      </c>
      <c r="AQ13" s="63">
        <f>SUM(AQ11:AQ12)</f>
        <v>67878</v>
      </c>
      <c r="AR13" s="63">
        <f>SUM(AR11:AR12)</f>
        <v>4831</v>
      </c>
      <c r="AS13" s="64">
        <f>SUM(AP13:AR13)</f>
        <v>149330</v>
      </c>
      <c r="AT13" s="62">
        <f>SUM(AT11:AT12)</f>
        <v>100103</v>
      </c>
      <c r="AU13" s="63">
        <f>SUM(AU11:AU12)</f>
        <v>67956</v>
      </c>
      <c r="AV13" s="63">
        <f>SUM(AV11:AV12)</f>
        <v>4173</v>
      </c>
      <c r="AW13" s="64">
        <f>SUM(AT13:AV13)</f>
        <v>172232</v>
      </c>
    </row>
    <row r="14" spans="1:49" ht="15.75" thickTop="1" x14ac:dyDescent="0.25"/>
    <row r="15" spans="1:49" ht="19.5" thickBot="1" x14ac:dyDescent="0.35">
      <c r="A15" s="101" t="s">
        <v>57</v>
      </c>
      <c r="B15" s="102"/>
      <c r="C15" s="102"/>
      <c r="D15" s="102"/>
      <c r="E15" s="102"/>
      <c r="F15" s="102"/>
      <c r="G15" s="102"/>
      <c r="H15" s="102"/>
      <c r="I15" s="102"/>
      <c r="J15" s="102"/>
      <c r="K15" s="102"/>
      <c r="L15" s="102"/>
      <c r="M15" s="102"/>
      <c r="N15" s="102"/>
      <c r="O15" s="102"/>
      <c r="P15" s="102"/>
      <c r="Q15" s="102"/>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row>
    <row r="16" spans="1:49" ht="19.5" customHeight="1" x14ac:dyDescent="0.25">
      <c r="A16" s="96" t="s">
        <v>34</v>
      </c>
      <c r="B16" s="103">
        <v>45658</v>
      </c>
      <c r="C16" s="104"/>
      <c r="D16" s="104"/>
      <c r="E16" s="105"/>
      <c r="F16" s="98">
        <v>45689</v>
      </c>
      <c r="G16" s="99"/>
      <c r="H16" s="99"/>
      <c r="I16" s="100"/>
      <c r="J16" s="98">
        <v>45717</v>
      </c>
      <c r="K16" s="99"/>
      <c r="L16" s="99"/>
      <c r="M16" s="100"/>
      <c r="N16" s="98">
        <v>45748</v>
      </c>
      <c r="O16" s="99"/>
      <c r="P16" s="99"/>
      <c r="Q16" s="100"/>
      <c r="R16" s="98">
        <v>45778</v>
      </c>
      <c r="S16" s="99"/>
      <c r="T16" s="99"/>
      <c r="U16" s="100"/>
      <c r="V16" s="98">
        <v>45809</v>
      </c>
      <c r="W16" s="99"/>
      <c r="X16" s="99"/>
      <c r="Y16" s="100"/>
      <c r="Z16" s="98">
        <v>45839</v>
      </c>
      <c r="AA16" s="99"/>
      <c r="AB16" s="99"/>
      <c r="AC16" s="100"/>
      <c r="AD16" s="98">
        <v>45870</v>
      </c>
      <c r="AE16" s="99"/>
      <c r="AF16" s="99"/>
      <c r="AG16" s="100"/>
      <c r="AH16" s="98">
        <v>45901</v>
      </c>
      <c r="AI16" s="99"/>
      <c r="AJ16" s="99"/>
      <c r="AK16" s="100"/>
      <c r="AL16" s="98">
        <v>45931</v>
      </c>
      <c r="AM16" s="99"/>
      <c r="AN16" s="99"/>
      <c r="AO16" s="100"/>
      <c r="AP16" s="98">
        <v>45962</v>
      </c>
      <c r="AQ16" s="99"/>
      <c r="AR16" s="99"/>
      <c r="AS16" s="100"/>
      <c r="AT16" s="98">
        <v>45992</v>
      </c>
      <c r="AU16" s="99"/>
      <c r="AV16" s="99"/>
      <c r="AW16" s="100"/>
    </row>
    <row r="17" spans="1:49" ht="45" customHeight="1" x14ac:dyDescent="0.25">
      <c r="A17" s="97"/>
      <c r="B17" s="54" t="s">
        <v>35</v>
      </c>
      <c r="C17" s="50" t="s">
        <v>36</v>
      </c>
      <c r="D17" s="50" t="s">
        <v>37</v>
      </c>
      <c r="E17" s="55" t="s">
        <v>38</v>
      </c>
      <c r="F17" s="54" t="s">
        <v>35</v>
      </c>
      <c r="G17" s="50" t="s">
        <v>36</v>
      </c>
      <c r="H17" s="50" t="s">
        <v>37</v>
      </c>
      <c r="I17" s="55" t="s">
        <v>38</v>
      </c>
      <c r="J17" s="54" t="s">
        <v>35</v>
      </c>
      <c r="K17" s="50" t="s">
        <v>36</v>
      </c>
      <c r="L17" s="50" t="s">
        <v>37</v>
      </c>
      <c r="M17" s="55" t="s">
        <v>38</v>
      </c>
      <c r="N17" s="54" t="s">
        <v>35</v>
      </c>
      <c r="O17" s="50" t="s">
        <v>36</v>
      </c>
      <c r="P17" s="50" t="s">
        <v>37</v>
      </c>
      <c r="Q17" s="55" t="s">
        <v>38</v>
      </c>
      <c r="R17" s="54" t="s">
        <v>35</v>
      </c>
      <c r="S17" s="50" t="s">
        <v>36</v>
      </c>
      <c r="T17" s="50" t="s">
        <v>37</v>
      </c>
      <c r="U17" s="55" t="s">
        <v>38</v>
      </c>
      <c r="V17" s="54" t="s">
        <v>35</v>
      </c>
      <c r="W17" s="50" t="s">
        <v>36</v>
      </c>
      <c r="X17" s="50" t="s">
        <v>37</v>
      </c>
      <c r="Y17" s="55" t="s">
        <v>38</v>
      </c>
      <c r="Z17" s="54" t="s">
        <v>35</v>
      </c>
      <c r="AA17" s="50" t="s">
        <v>36</v>
      </c>
      <c r="AB17" s="50" t="s">
        <v>37</v>
      </c>
      <c r="AC17" s="55" t="s">
        <v>38</v>
      </c>
      <c r="AD17" s="54" t="s">
        <v>35</v>
      </c>
      <c r="AE17" s="50" t="s">
        <v>36</v>
      </c>
      <c r="AF17" s="50" t="s">
        <v>37</v>
      </c>
      <c r="AG17" s="55" t="s">
        <v>38</v>
      </c>
      <c r="AH17" s="54" t="s">
        <v>35</v>
      </c>
      <c r="AI17" s="50" t="s">
        <v>36</v>
      </c>
      <c r="AJ17" s="50" t="s">
        <v>37</v>
      </c>
      <c r="AK17" s="55" t="s">
        <v>38</v>
      </c>
      <c r="AL17" s="54" t="s">
        <v>35</v>
      </c>
      <c r="AM17" s="50" t="s">
        <v>36</v>
      </c>
      <c r="AN17" s="50" t="s">
        <v>37</v>
      </c>
      <c r="AO17" s="55" t="s">
        <v>38</v>
      </c>
      <c r="AP17" s="54" t="s">
        <v>35</v>
      </c>
      <c r="AQ17" s="50" t="s">
        <v>36</v>
      </c>
      <c r="AR17" s="50" t="s">
        <v>37</v>
      </c>
      <c r="AS17" s="55" t="s">
        <v>38</v>
      </c>
      <c r="AT17" s="54" t="s">
        <v>35</v>
      </c>
      <c r="AU17" s="50" t="s">
        <v>36</v>
      </c>
      <c r="AV17" s="50" t="s">
        <v>37</v>
      </c>
      <c r="AW17" s="55" t="s">
        <v>38</v>
      </c>
    </row>
    <row r="18" spans="1:49" ht="45" customHeight="1" x14ac:dyDescent="0.25">
      <c r="A18" s="78" t="s">
        <v>39</v>
      </c>
      <c r="B18" s="59">
        <v>25690</v>
      </c>
      <c r="C18" s="60">
        <v>35287</v>
      </c>
      <c r="D18" s="60">
        <v>1629</v>
      </c>
      <c r="E18" s="58">
        <f>SUM(B18:D18)</f>
        <v>62606</v>
      </c>
      <c r="F18" s="59">
        <v>28007</v>
      </c>
      <c r="G18" s="60">
        <v>15556</v>
      </c>
      <c r="H18" s="60">
        <v>876</v>
      </c>
      <c r="I18" s="58">
        <f>SUM(F18:H18)</f>
        <v>44439</v>
      </c>
      <c r="J18" s="59">
        <v>30926</v>
      </c>
      <c r="K18" s="60">
        <v>30705</v>
      </c>
      <c r="L18" s="60">
        <v>1601</v>
      </c>
      <c r="M18" s="58">
        <f>SUM(J18:L18)</f>
        <v>63232</v>
      </c>
      <c r="N18" s="59">
        <v>31980</v>
      </c>
      <c r="O18" s="60">
        <v>26817</v>
      </c>
      <c r="P18" s="60">
        <v>947</v>
      </c>
      <c r="Q18" s="58">
        <f>SUM(N18:P18)</f>
        <v>59744</v>
      </c>
      <c r="R18" s="59">
        <v>39131</v>
      </c>
      <c r="S18" s="60">
        <v>34905</v>
      </c>
      <c r="T18" s="60">
        <v>1746</v>
      </c>
      <c r="U18" s="58">
        <f>SUM(R18:T18)</f>
        <v>75782</v>
      </c>
      <c r="V18" s="59">
        <v>37880</v>
      </c>
      <c r="W18" s="60">
        <v>33523</v>
      </c>
      <c r="X18" s="60">
        <v>1391</v>
      </c>
      <c r="Y18" s="58">
        <f>SUM(V18:X18)</f>
        <v>72794</v>
      </c>
      <c r="Z18" s="59">
        <v>30323</v>
      </c>
      <c r="AA18" s="60">
        <v>38297</v>
      </c>
      <c r="AB18" s="60">
        <v>1788</v>
      </c>
      <c r="AC18" s="58">
        <f>SUM(Z18:AB18)</f>
        <v>70408</v>
      </c>
      <c r="AD18" s="59">
        <v>22322</v>
      </c>
      <c r="AE18" s="60">
        <v>31932</v>
      </c>
      <c r="AF18" s="60">
        <v>1535</v>
      </c>
      <c r="AG18" s="58">
        <f>SUM(AD18:AF18)</f>
        <v>55789</v>
      </c>
      <c r="AH18" s="59"/>
      <c r="AI18" s="60"/>
      <c r="AJ18" s="60"/>
      <c r="AK18" s="58">
        <f>SUM(AH18:AJ18)</f>
        <v>0</v>
      </c>
      <c r="AL18" s="59"/>
      <c r="AM18" s="60"/>
      <c r="AN18" s="60"/>
      <c r="AO18" s="58">
        <f>SUM(AL18:AN18)</f>
        <v>0</v>
      </c>
      <c r="AP18" s="59"/>
      <c r="AQ18" s="60"/>
      <c r="AR18" s="60"/>
      <c r="AS18" s="58">
        <f>SUM(AP18:AR18)</f>
        <v>0</v>
      </c>
      <c r="AT18" s="59"/>
      <c r="AU18" s="60"/>
      <c r="AV18" s="60"/>
      <c r="AW18" s="58">
        <f>SUM(AT18:AV18)</f>
        <v>0</v>
      </c>
    </row>
    <row r="19" spans="1:49" ht="45" customHeight="1" x14ac:dyDescent="0.25">
      <c r="A19" s="78" t="s">
        <v>40</v>
      </c>
      <c r="B19" s="59">
        <v>67989</v>
      </c>
      <c r="C19" s="60">
        <v>71930</v>
      </c>
      <c r="D19" s="60">
        <v>5756</v>
      </c>
      <c r="E19" s="58">
        <f>SUM(B19:D19)</f>
        <v>145675</v>
      </c>
      <c r="F19" s="59">
        <v>60798</v>
      </c>
      <c r="G19" s="60">
        <v>33227</v>
      </c>
      <c r="H19" s="60">
        <v>2653</v>
      </c>
      <c r="I19" s="58">
        <f>SUM(F19:H19)</f>
        <v>96678</v>
      </c>
      <c r="J19" s="59">
        <v>58240</v>
      </c>
      <c r="K19" s="60">
        <v>71833</v>
      </c>
      <c r="L19" s="60">
        <v>6338</v>
      </c>
      <c r="M19" s="58">
        <f>SUM(J19:L19)</f>
        <v>136411</v>
      </c>
      <c r="N19" s="59">
        <v>44431</v>
      </c>
      <c r="O19" s="60">
        <v>47142</v>
      </c>
      <c r="P19" s="60">
        <v>6354</v>
      </c>
      <c r="Q19" s="58">
        <f>SUM(N19:P19)</f>
        <v>97927</v>
      </c>
      <c r="R19" s="59">
        <v>62426</v>
      </c>
      <c r="S19" s="60">
        <v>66278</v>
      </c>
      <c r="T19" s="60">
        <v>5744</v>
      </c>
      <c r="U19" s="58">
        <f>SUM(R19:T19)</f>
        <v>134448</v>
      </c>
      <c r="V19" s="59">
        <v>63753</v>
      </c>
      <c r="W19" s="60">
        <v>55423</v>
      </c>
      <c r="X19" s="60">
        <v>4400</v>
      </c>
      <c r="Y19" s="58">
        <f>SUM(V19:X19)</f>
        <v>123576</v>
      </c>
      <c r="Z19" s="59">
        <v>72766</v>
      </c>
      <c r="AA19" s="60">
        <v>52280</v>
      </c>
      <c r="AB19" s="60">
        <v>5236</v>
      </c>
      <c r="AC19" s="58">
        <f>SUM(Z19:AB19)</f>
        <v>130282</v>
      </c>
      <c r="AD19" s="59">
        <v>63977</v>
      </c>
      <c r="AE19" s="60">
        <v>49378</v>
      </c>
      <c r="AF19" s="60">
        <v>4449</v>
      </c>
      <c r="AG19" s="58">
        <f>SUM(AD19:AF19)</f>
        <v>117804</v>
      </c>
      <c r="AH19" s="59"/>
      <c r="AI19" s="60"/>
      <c r="AJ19" s="60"/>
      <c r="AK19" s="58">
        <f>SUM(AH19:AJ19)</f>
        <v>0</v>
      </c>
      <c r="AL19" s="59"/>
      <c r="AM19" s="60"/>
      <c r="AN19" s="60"/>
      <c r="AO19" s="58">
        <f>SUM(AL19:AN19)</f>
        <v>0</v>
      </c>
      <c r="AP19" s="59"/>
      <c r="AQ19" s="60"/>
      <c r="AR19" s="60"/>
      <c r="AS19" s="58">
        <f>SUM(AP19:AR19)</f>
        <v>0</v>
      </c>
      <c r="AT19" s="59"/>
      <c r="AU19" s="60"/>
      <c r="AV19" s="60"/>
      <c r="AW19" s="58">
        <f>SUM(AT19:AV19)</f>
        <v>0</v>
      </c>
    </row>
    <row r="20" spans="1:49" ht="45" customHeight="1" thickBot="1" x14ac:dyDescent="0.3">
      <c r="A20" s="61" t="s">
        <v>38</v>
      </c>
      <c r="B20" s="62">
        <f>SUM(B18:B19)</f>
        <v>93679</v>
      </c>
      <c r="C20" s="63">
        <f>SUM(C18:C19)</f>
        <v>107217</v>
      </c>
      <c r="D20" s="63">
        <f>SUM(D18:D19)</f>
        <v>7385</v>
      </c>
      <c r="E20" s="64">
        <f>SUM(B20:D20)</f>
        <v>208281</v>
      </c>
      <c r="F20" s="62">
        <f>SUM(F18:F19)</f>
        <v>88805</v>
      </c>
      <c r="G20" s="63">
        <f>SUM(G18:G19)</f>
        <v>48783</v>
      </c>
      <c r="H20" s="63">
        <f>SUM(H18:H19)</f>
        <v>3529</v>
      </c>
      <c r="I20" s="64">
        <f>SUM(F20:H20)</f>
        <v>141117</v>
      </c>
      <c r="J20" s="62">
        <f>SUM(J18:J19)</f>
        <v>89166</v>
      </c>
      <c r="K20" s="63">
        <f>SUM(K18:K19)</f>
        <v>102538</v>
      </c>
      <c r="L20" s="63">
        <f>SUM(L18:L19)</f>
        <v>7939</v>
      </c>
      <c r="M20" s="64">
        <f>SUM(J20:L20)</f>
        <v>199643</v>
      </c>
      <c r="N20" s="62">
        <f>SUM(N18:N19)</f>
        <v>76411</v>
      </c>
      <c r="O20" s="63">
        <f>SUM(O18:O19)</f>
        <v>73959</v>
      </c>
      <c r="P20" s="63">
        <f>SUM(P18:P19)</f>
        <v>7301</v>
      </c>
      <c r="Q20" s="64">
        <f>SUM(N20:P20)</f>
        <v>157671</v>
      </c>
      <c r="R20" s="62">
        <f>SUM(R18:R19)</f>
        <v>101557</v>
      </c>
      <c r="S20" s="63">
        <f>SUM(S18:S19)</f>
        <v>101183</v>
      </c>
      <c r="T20" s="63">
        <f>SUM(T18:T19)</f>
        <v>7490</v>
      </c>
      <c r="U20" s="64">
        <f>SUM(R20:T20)</f>
        <v>210230</v>
      </c>
      <c r="V20" s="62">
        <f>SUM(V18:V19)</f>
        <v>101633</v>
      </c>
      <c r="W20" s="63">
        <f>SUM(W18:W19)</f>
        <v>88946</v>
      </c>
      <c r="X20" s="63">
        <f>SUM(X18:X19)</f>
        <v>5791</v>
      </c>
      <c r="Y20" s="64">
        <f>SUM(V20:X20)</f>
        <v>196370</v>
      </c>
      <c r="Z20" s="62">
        <f>SUM(Z18:Z19)</f>
        <v>103089</v>
      </c>
      <c r="AA20" s="63">
        <f>SUM(AA18:AA19)</f>
        <v>90577</v>
      </c>
      <c r="AB20" s="63">
        <f>SUM(AB18:AB19)</f>
        <v>7024</v>
      </c>
      <c r="AC20" s="64">
        <f>SUM(Z20:AB20)</f>
        <v>200690</v>
      </c>
      <c r="AD20" s="62">
        <f>SUM(AD18:AD19)</f>
        <v>86299</v>
      </c>
      <c r="AE20" s="63">
        <f>SUM(AE18:AE19)</f>
        <v>81310</v>
      </c>
      <c r="AF20" s="63">
        <f>SUM(AF18:AF19)</f>
        <v>5984</v>
      </c>
      <c r="AG20" s="64">
        <f>SUM(AD20:AF20)</f>
        <v>173593</v>
      </c>
      <c r="AH20" s="62">
        <f>SUM(AH18:AH19)</f>
        <v>0</v>
      </c>
      <c r="AI20" s="63">
        <f>SUM(AI18:AI19)</f>
        <v>0</v>
      </c>
      <c r="AJ20" s="63">
        <f>SUM(AJ18:AJ19)</f>
        <v>0</v>
      </c>
      <c r="AK20" s="64">
        <f>SUM(AH20:AJ20)</f>
        <v>0</v>
      </c>
      <c r="AL20" s="62">
        <f>SUM(AL18:AL19)</f>
        <v>0</v>
      </c>
      <c r="AM20" s="63">
        <f>SUM(AM18:AM19)</f>
        <v>0</v>
      </c>
      <c r="AN20" s="63">
        <f>SUM(AN18:AN19)</f>
        <v>0</v>
      </c>
      <c r="AO20" s="64">
        <f>SUM(AL20:AN20)</f>
        <v>0</v>
      </c>
      <c r="AP20" s="62">
        <f>SUM(AP18:AP19)</f>
        <v>0</v>
      </c>
      <c r="AQ20" s="63">
        <f>SUM(AQ18:AQ19)</f>
        <v>0</v>
      </c>
      <c r="AR20" s="63">
        <f>SUM(AR18:AR19)</f>
        <v>0</v>
      </c>
      <c r="AS20" s="64">
        <f>SUM(AP20:AR20)</f>
        <v>0</v>
      </c>
      <c r="AT20" s="62">
        <f>SUM(AT18:AT19)</f>
        <v>0</v>
      </c>
      <c r="AU20" s="63">
        <f>SUM(AU18:AU19)</f>
        <v>0</v>
      </c>
      <c r="AV20" s="63">
        <f>SUM(AV18:AV19)</f>
        <v>0</v>
      </c>
      <c r="AW20" s="64">
        <f>SUM(AT20:AV20)</f>
        <v>0</v>
      </c>
    </row>
    <row r="21" spans="1:49" ht="15.75" thickTop="1" x14ac:dyDescent="0.25"/>
  </sheetData>
  <mergeCells count="34">
    <mergeCell ref="Z9:AC9"/>
    <mergeCell ref="AD9:AG9"/>
    <mergeCell ref="AH9:AK9"/>
    <mergeCell ref="Z16:AC16"/>
    <mergeCell ref="AD16:AG16"/>
    <mergeCell ref="AH16:AK16"/>
    <mergeCell ref="AT16:AW16"/>
    <mergeCell ref="AP9:AS9"/>
    <mergeCell ref="AT9:AW9"/>
    <mergeCell ref="A15:Q15"/>
    <mergeCell ref="A16:A17"/>
    <mergeCell ref="B16:E16"/>
    <mergeCell ref="F16:I16"/>
    <mergeCell ref="J16:M16"/>
    <mergeCell ref="N16:Q16"/>
    <mergeCell ref="R16:U16"/>
    <mergeCell ref="AL9:AO9"/>
    <mergeCell ref="AL16:AO16"/>
    <mergeCell ref="AP16:AS16"/>
    <mergeCell ref="V16:Y16"/>
    <mergeCell ref="R9:U9"/>
    <mergeCell ref="V9:Y9"/>
    <mergeCell ref="A8:Q8"/>
    <mergeCell ref="A9:A10"/>
    <mergeCell ref="B9:E9"/>
    <mergeCell ref="F9:I9"/>
    <mergeCell ref="J9:M9"/>
    <mergeCell ref="N9:Q9"/>
    <mergeCell ref="A1:Q1"/>
    <mergeCell ref="A2:A3"/>
    <mergeCell ref="B2:E2"/>
    <mergeCell ref="F2:I2"/>
    <mergeCell ref="J2:M2"/>
    <mergeCell ref="N2:Q2"/>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Destinação</vt:lpstr>
      <vt:lpstr>Autuações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 ALVES SIRQUEIRA</dc:creator>
  <cp:lastModifiedBy>Isabela Bronzo</cp:lastModifiedBy>
  <cp:lastPrinted>2023-10-27T17:12:26Z</cp:lastPrinted>
  <dcterms:created xsi:type="dcterms:W3CDTF">2018-06-14T21:29:59Z</dcterms:created>
  <dcterms:modified xsi:type="dcterms:W3CDTF">2025-09-15T12:14:22Z</dcterms:modified>
</cp:coreProperties>
</file>