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EstaPasta_de_trabalho" defaultThemeVersion="124226"/>
  <bookViews>
    <workbookView xWindow="0" yWindow="0" windowWidth="20400" windowHeight="7368" tabRatio="841" activeTab="2"/>
  </bookViews>
  <sheets>
    <sheet name="Anexo 1 - Pessoal (Consorciado)" sheetId="43" r:id="rId1"/>
    <sheet name="Anexo 1 - Pessoal (Consórcios)" sheetId="44" r:id="rId2"/>
    <sheet name="Anexo 5 - Disp. e RP(Consórcio)" sheetId="45" r:id="rId3"/>
  </sheets>
  <definedNames>
    <definedName name="Ações">#REF!</definedName>
    <definedName name="Cancela">#REF!,#REF!</definedName>
    <definedName name="ClassPrevAtu">#REF!</definedName>
    <definedName name="ClassPrevInicial">#REF!</definedName>
    <definedName name="ClassRecAnt">#REF!</definedName>
    <definedName name="ClassRecBim">#REF!</definedName>
    <definedName name="ClassRecNoBim">#REF!</definedName>
    <definedName name="CritEx">#REF!</definedName>
    <definedName name="DespAcao">#REF!</definedName>
    <definedName name="DespElem">#REF!</definedName>
    <definedName name="doExeAnt">#REF!</definedName>
    <definedName name="doExercicio">#REF!</definedName>
    <definedName name="DotacaoAtualizada">#REF!</definedName>
    <definedName name="DotacaoInicial">#REF!</definedName>
    <definedName name="dsfrw">#REF!,#REF!</definedName>
    <definedName name="Elementos">#REF!</definedName>
    <definedName name="fdsafs">#REF!,#REF!</definedName>
    <definedName name="fdsf">#REF!</definedName>
    <definedName name="fhksjd">#REF!,#REF!</definedName>
    <definedName name="fsdfs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LiqAteBimAnt">#REF!</definedName>
    <definedName name="LiqAteBimestre">#REF!</definedName>
    <definedName name="LiqNoBim">#REF!</definedName>
    <definedName name="Naturezas">#REF!</definedName>
    <definedName name="nobo1">#REF!</definedName>
    <definedName name="Novo">#REF!</definedName>
    <definedName name="Plan">#REF!</definedName>
    <definedName name="Planilha">#REF!</definedName>
    <definedName name="Planilha_1">#REF!,#REF!</definedName>
    <definedName name="Planilha_1ÁreaTotal">#REF!,#REF!</definedName>
    <definedName name="Planilha_1CabGráfico">#REF!</definedName>
    <definedName name="Planilha_1TítCols">#REF!,#REF!</definedName>
    <definedName name="Planilha_1TítLins">#REF!</definedName>
    <definedName name="Planilha_2ÁreaTotal">#REF!,#REF!</definedName>
    <definedName name="Planilha_2CabGráfico">#REF!</definedName>
    <definedName name="Planilha_2TítCols">#REF!,#REF!</definedName>
    <definedName name="Planilha_2TítLins">#REF!</definedName>
    <definedName name="Planilha_3ÁreaTotal">#REF!,#REF!</definedName>
    <definedName name="Planilha_3CabGráfico">#REF!</definedName>
    <definedName name="Planilha_3TítCols">#REF!,#REF!</definedName>
    <definedName name="Planilha_3TítLins">#REF!</definedName>
    <definedName name="Planilha_4ÁreaTotal">#REF!,#REF!</definedName>
    <definedName name="Planilha_4TítCols">#REF!,#REF!</definedName>
    <definedName name="Planilha_Educação">#REF!,#REF!</definedName>
    <definedName name="Planilha1">#REF!,#REF!</definedName>
    <definedName name="Planilhas">#REF!</definedName>
    <definedName name="PrevAtu">#REF!</definedName>
    <definedName name="PrevInicial">#REF!</definedName>
    <definedName name="RecAnt">#REF!</definedName>
    <definedName name="RecBim">#REF!</definedName>
    <definedName name="RecNBim">#REF!</definedName>
    <definedName name="RecNoBim">#REF!</definedName>
    <definedName name="rgps">#REF!</definedName>
    <definedName name="RGPS1">#REF!</definedName>
    <definedName name="RGPS2">#REF!,#REF!</definedName>
    <definedName name="xxx">#REF!,#REF!</definedName>
  </definedNames>
  <calcPr calcId="145621"/>
</workbook>
</file>

<file path=xl/calcChain.xml><?xml version="1.0" encoding="utf-8"?>
<calcChain xmlns="http://schemas.openxmlformats.org/spreadsheetml/2006/main">
  <c r="G42" i="44" l="1"/>
  <c r="F39" i="44" l="1"/>
  <c r="F38" i="44"/>
  <c r="F37" i="44"/>
  <c r="F35" i="44"/>
  <c r="F42" i="44" s="1"/>
  <c r="F34" i="44"/>
  <c r="F33" i="44"/>
  <c r="F32" i="44"/>
  <c r="F30" i="44"/>
  <c r="F29" i="44"/>
  <c r="F28" i="44"/>
  <c r="F31" i="44"/>
  <c r="F18" i="43"/>
  <c r="I22" i="43" l="1"/>
  <c r="F21" i="44" l="1"/>
  <c r="H21" i="44" s="1"/>
  <c r="F17" i="44" l="1"/>
  <c r="F20" i="44" l="1"/>
  <c r="H13" i="45" l="1"/>
  <c r="G17" i="43" l="1"/>
  <c r="I28" i="45" l="1"/>
  <c r="H28" i="45"/>
  <c r="E28" i="45"/>
  <c r="J15" i="45"/>
  <c r="I16" i="45"/>
  <c r="H16" i="45"/>
  <c r="G16" i="45"/>
  <c r="F16" i="45"/>
  <c r="E16" i="45"/>
  <c r="D16" i="45"/>
  <c r="C16" i="45"/>
  <c r="B16" i="45"/>
  <c r="F13" i="45"/>
  <c r="E13" i="45"/>
  <c r="D13" i="45"/>
  <c r="D28" i="45" s="1"/>
  <c r="C13" i="45"/>
  <c r="C28" i="45" s="1"/>
  <c r="B13" i="45"/>
  <c r="G14" i="45"/>
  <c r="G20" i="43"/>
  <c r="G19" i="44"/>
  <c r="F19" i="44"/>
  <c r="G16" i="44"/>
  <c r="G23" i="44" s="1"/>
  <c r="G25" i="44" s="1"/>
  <c r="F16" i="44"/>
  <c r="H17" i="44"/>
  <c r="H16" i="44" s="1"/>
  <c r="H20" i="44"/>
  <c r="H19" i="44" s="1"/>
  <c r="H24" i="44"/>
  <c r="I21" i="43"/>
  <c r="I20" i="43" s="1"/>
  <c r="I18" i="43"/>
  <c r="I17" i="43" s="1"/>
  <c r="H20" i="43"/>
  <c r="H24" i="43" s="1"/>
  <c r="F20" i="43"/>
  <c r="F17" i="43"/>
  <c r="H17" i="43"/>
  <c r="G13" i="45" l="1"/>
  <c r="J13" i="45" s="1"/>
  <c r="J14" i="45"/>
  <c r="B28" i="45"/>
  <c r="F23" i="44"/>
  <c r="F25" i="44" s="1"/>
  <c r="G24" i="43"/>
  <c r="H23" i="44"/>
  <c r="H25" i="44" s="1"/>
  <c r="F28" i="45"/>
  <c r="F24" i="43"/>
  <c r="J16" i="45"/>
  <c r="I24" i="43"/>
  <c r="G28" i="45" l="1"/>
  <c r="J28" i="45"/>
</calcChain>
</file>

<file path=xl/sharedStrings.xml><?xml version="1.0" encoding="utf-8"?>
<sst xmlns="http://schemas.openxmlformats.org/spreadsheetml/2006/main" count="146" uniqueCount="103">
  <si>
    <t>RELATÓRIO DE GESTÃO FISCAL</t>
  </si>
  <si>
    <t>ORÇAMENTOS FISCAL E DA SEGURIDADE SOCIAL</t>
  </si>
  <si>
    <t>OBRIGAÇÕES FINANCEIRAS</t>
  </si>
  <si>
    <t xml:space="preserve">DEMONSTRATIVO DA DESPESA COM PESSOAL </t>
  </si>
  <si>
    <t>Do Exercício</t>
  </si>
  <si>
    <t>(Últimos 12 Meses)</t>
  </si>
  <si>
    <t>DESPESA BRUTA COM PESSOAL (I)</t>
  </si>
  <si>
    <t>Indenizações por Demissão e Incentivos à Demissão Voluntária</t>
  </si>
  <si>
    <t>DESPESAS EXECUTADAS</t>
  </si>
  <si>
    <t>LIQUIDADAS</t>
  </si>
  <si>
    <t>INSCRITAS EM</t>
  </si>
  <si>
    <t xml:space="preserve"> RESTOS A PAGAR</t>
  </si>
  <si>
    <t xml:space="preserve">NÃO </t>
  </si>
  <si>
    <t>(a)</t>
  </si>
  <si>
    <t>(b)</t>
  </si>
  <si>
    <t>DESPESAS NÃO COMPUTADAS (§ 1º do art. 19 da LRF) (II)</t>
  </si>
  <si>
    <t>DISPONIBILIDADE DE CAIXA LÍQUIDA (ANTES DA INSCRIÇÃO EM RESTOS A PAGAR NÃO PROCESSADOS DO EXERCÍCIO)</t>
  </si>
  <si>
    <t>EMPENHOS NÃO LIQUIDADOS CANCELADOS (NÃO INSCRITOS POR INSUFICIÊNCIA FINANCEIRA)</t>
  </si>
  <si>
    <t>De Exercícios Anteriores</t>
  </si>
  <si>
    <t>TOTAL</t>
  </si>
  <si>
    <t xml:space="preserve">DISPONIBILIDADE DE CAIXA BRUTA </t>
  </si>
  <si>
    <t>Decorrentes de Decisão Judicial de período anterior ao da apuração</t>
  </si>
  <si>
    <t>Despesas de Exercícios Anteriores de período anterior ao da apuração</t>
  </si>
  <si>
    <t xml:space="preserve">    Pessoal Ativo</t>
  </si>
  <si>
    <t>VALORES TRANSFERIDOS POR CONTRATO DE RATEIO</t>
  </si>
  <si>
    <t xml:space="preserve"> RGF - ANEXO 1 (Portaria STN nº 72, art. 15, inciso IV, a)</t>
  </si>
  <si>
    <t xml:space="preserve">DESPESA COM PESSOAL </t>
  </si>
  <si>
    <t>DESPESA BRUTA COM PESSOAL (CONTRATO DE RATEIO) (I)</t>
  </si>
  <si>
    <t>DESPESAS NÃO COMPUTADAS (CONTRATO DE RATEIO) (§ 1º do art. 19 da LRF) (II)</t>
  </si>
  <si>
    <t>DESPESA COM PESSOAL (RECURSOS PRÓPRIOS) (IV)</t>
  </si>
  <si>
    <t>DESPESA BRUTA COM PESSOAL POR ENTE CONSORCIADO</t>
  </si>
  <si>
    <t>VALOR TRANSFERIDO POR CONTRATO DE RATEIO</t>
  </si>
  <si>
    <t>VALOR EXECUTADO</t>
  </si>
  <si>
    <t xml:space="preserve"> RGF – ANEXO 5 (Portaria STN nº 72/2012, art. 15, inciso IV, a)</t>
  </si>
  <si>
    <r>
      <t xml:space="preserve"> PROCESSADOS</t>
    </r>
    <r>
      <rPr>
        <b/>
        <vertAlign val="superscript"/>
        <sz val="8"/>
        <rFont val="Times New Roman"/>
        <family val="1"/>
      </rPr>
      <t>1</t>
    </r>
  </si>
  <si>
    <t>1. Nos demonstrativos elaborados no primeiro e no segundo quadrimestre de cada exercício, os valores de restos a pagar não processados inscritos em 31 de dezembro do exercício anterior continuarão a ser informados nesse campo. Esses valores não sofrem alteração pelo seu processamento, e somente no caso de cancelamento podem ser excluídos.</t>
  </si>
  <si>
    <t xml:space="preserve">Nota: </t>
  </si>
  <si>
    <t>DEMONSTRATIVO DA DISPONIBILIDADE DE CAIXA E DOS RESTOS A PAGAR</t>
  </si>
  <si>
    <t xml:space="preserve">Restos a Pagar Liquidados e Não Pagos </t>
  </si>
  <si>
    <t>Demais Obrigaçãoes Fianceiras</t>
  </si>
  <si>
    <t>Restos a Pagar Empenhados e Não Liquidados de Exercícios Anteriores</t>
  </si>
  <si>
    <t>(d)</t>
  </si>
  <si>
    <t>(e)</t>
  </si>
  <si>
    <t>(c)</t>
  </si>
  <si>
    <t>(f) = (a – (b + c + d + e))</t>
  </si>
  <si>
    <t xml:space="preserve"> RGF - ANEXO 1 (Portaria STN nº 72/2012, art. 11, I)</t>
  </si>
  <si>
    <t>TOTAL (IV) = (I + II + III)</t>
  </si>
  <si>
    <t>(c = a + b)</t>
  </si>
  <si>
    <t>DESPESA TOTAL COM PESSOAL - DTP (III) = (I - II)</t>
  </si>
  <si>
    <t>DESPESA COM PESSOAL (CONTRATO DE RATEIO) (III) = (I - II)</t>
  </si>
  <si>
    <t>DESPESA TOTAL COM PESSOAL - DTP (V) = (III + IV)</t>
  </si>
  <si>
    <t>IDENTIFICAÇÃO DOS RECURSOS</t>
  </si>
  <si>
    <t>Receitas de Impostos e de Transferência de Impostos - Educação</t>
  </si>
  <si>
    <t>Receitas de Impostos e de Transferência de Impostos - Saúde</t>
  </si>
  <si>
    <t>Recursos de Alienação de Bens/Ativos</t>
  </si>
  <si>
    <t>Recursos Ordinários</t>
  </si>
  <si>
    <t>Recursos próprios dos consórcios</t>
  </si>
  <si>
    <t>Tabela 1.4 - Demonstrativo da Despesa com Pessoal - Ente Consorciado</t>
  </si>
  <si>
    <t>Outros Recursos não Vinculados</t>
  </si>
  <si>
    <t>NOTA:</t>
  </si>
  <si>
    <t>DESPESA COM PESSOAL EXECUTADA EM CONSÓRCIOS PÚBLICOS</t>
  </si>
  <si>
    <t>Tabela 1.5 - Demonstrativo da Despesa com Pessoal - Consórcios Públicos</t>
  </si>
  <si>
    <t>DISPONIBILIDADE DE CAIXA LÍQUIDA (APÓS A INSCRIÇÃO EM RESTOS A PAGAR NÃO PROCESSADOS DO EXERCÍCIO)</t>
  </si>
  <si>
    <t>TOTAL DOS RECURSOS NÃO VINCULADOS - Contrato de Rateio (I)</t>
  </si>
  <si>
    <t>TOTAL DOS RECURSOS PRÓPRIOS (II)</t>
  </si>
  <si>
    <t>TOTAL DOS RECURSOS VINCULADOS - Contrato de Rateio (III)</t>
  </si>
  <si>
    <t>Transferências do FUNDEB</t>
  </si>
  <si>
    <t>(g)</t>
  </si>
  <si>
    <t>(h) = (f - g)</t>
  </si>
  <si>
    <t xml:space="preserve">   Pessoal Ativo</t>
  </si>
  <si>
    <t xml:space="preserve">   Outras despesas de pessoal decorrentes de contratos de terceirização ou de contratação de forma indireta (§ 1º do art. 18 da LRF)</t>
  </si>
  <si>
    <t>Outros Recursos Vinculados</t>
  </si>
  <si>
    <t>Outros Recursos Vinculados à Educação</t>
  </si>
  <si>
    <t>Outros Recursos Vinculados à Saúde</t>
  </si>
  <si>
    <t>Recursos de Operações de Crédito (exceto vinculados à Educação e à Saúde)</t>
  </si>
  <si>
    <t xml:space="preserve">RESTOS A PAGAR EMPENHADOS E NÃO LIQUIDADOS DO EXERCÍCIO                </t>
  </si>
  <si>
    <t>Recursos Vinculados à Assistência Social</t>
  </si>
  <si>
    <t>Tabela 5.3 – Demonstrativo da Disponibilidade de Caixa e dos Restos a Pagar do Consórcio Público</t>
  </si>
  <si>
    <t>CONSÓRCIO MULHERES DAS GERAIS</t>
  </si>
  <si>
    <t>PREFEITURA MUNICIPAL DE BELO HORIZONTE</t>
  </si>
  <si>
    <t>PREFEITURA MUNICIPAL DE CONTAGEM</t>
  </si>
  <si>
    <t>PREFEITURA MUNICIPAL DE BETIM</t>
  </si>
  <si>
    <t>PREFEITURA MUNICIPAL DE SABARÁ</t>
  </si>
  <si>
    <t>PREFEITURA MUNICIPAL DE LAGOA SANTA</t>
  </si>
  <si>
    <t>PREFEITURA MUNICIPAL DE ITABIRA</t>
  </si>
  <si>
    <t>PREFEITURA MUNICIPAL DE RIBEIRÃO DAS NEVES</t>
  </si>
  <si>
    <t>PREFEITURA MUNICIPAL DE NOVA LIMA</t>
  </si>
  <si>
    <t>PREFEITURA MUNICIPAL DE RAPOSOS</t>
  </si>
  <si>
    <t>PREFEITURA MUNICIPAL DE SANTA LUZIA</t>
  </si>
  <si>
    <t>PREFEITURA MUNICIPAL DE NOVA SERRANA</t>
  </si>
  <si>
    <t>GENTIL ALVES BARBOSA FILHO</t>
  </si>
  <si>
    <t>CONTADOR</t>
  </si>
  <si>
    <t>CRC MG 70233</t>
  </si>
  <si>
    <t>CPF 810.409.466-15</t>
  </si>
  <si>
    <t>CONSÓRCIO REGIONAL DE PROMOÇÃO DA CIDADANIA - MULHERES DAS GERAIS</t>
  </si>
  <si>
    <t>FONTE: Sistema Habeas Data Soluções em Informática Ltda, Unidade Responsável: Setor de Contabilidade, Data da emissão &lt;dd/mmm/aaaa&gt; e hora de emissão &lt;hhh e mmm&gt;</t>
  </si>
  <si>
    <t>SUPERINTENDENDE</t>
  </si>
  <si>
    <t>PREFEITURA MUNICIPAL DE DIVINÓPOLIS</t>
  </si>
  <si>
    <t>ANA TEREZA CAETANO MARTINS DOS SANTOS</t>
  </si>
  <si>
    <t>CPF: 092.422.206-98</t>
  </si>
  <si>
    <t>PREFEITURA MUNICIPAL DE CONSELHEIRO LAFAIETE</t>
  </si>
  <si>
    <t>3º QUADRIMESTRE DE 2025</t>
  </si>
  <si>
    <t>PREFEITURA MUNICIPAL DE RIO ACIMA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</si>
</sst>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&quot;R$ &quot;#,##0.00_);[Red]\(&quot;R$ &quot;#,##0.00\)"/>
    <numFmt numFmtId="165" formatCode="#,##0.00_ ;[Red]\-#,##0.00\ "/>
  </numFmts>
  <fonts count="11" x14ac:knownFonts="1">
    <font>
      <sz val="10"/>
      <name val="Arial"/>
    </font>
    <font>
      <b/>
      <sz val="8"/>
      <name val="Times New Roman"/>
      <family val="1"/>
    </font>
    <font>
      <sz val="8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8"/>
      <name val="Times New Roman"/>
      <family val="1"/>
    </font>
    <font>
      <b/>
      <sz val="12"/>
      <name val="Times New Roman"/>
      <family val="1"/>
    </font>
    <font>
      <sz val="8"/>
      <name val="Cambria"/>
      <family val="1"/>
    </font>
    <font>
      <sz val="8"/>
      <name val="Arial"/>
      <family val="2"/>
    </font>
    <font>
      <sz val="10"/>
      <name val="Arial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43" fontId="9" fillId="0" borderId="0" applyFont="0" applyFill="0" applyBorder="0" applyAlignment="0" applyProtection="0"/>
  </cellStyleXfs>
  <cellXfs count="149">
    <xf numFmtId="0" fontId="0" fillId="0" borderId="0" xfId="0"/>
    <xf numFmtId="0" fontId="2" fillId="0" borderId="0" xfId="0" applyFont="1"/>
    <xf numFmtId="0" fontId="1" fillId="0" borderId="0" xfId="0" applyFont="1"/>
    <xf numFmtId="49" fontId="2" fillId="0" borderId="0" xfId="0" applyNumberFormat="1" applyFont="1"/>
    <xf numFmtId="0" fontId="2" fillId="0" borderId="3" xfId="0" applyFont="1" applyBorder="1"/>
    <xf numFmtId="0" fontId="2" fillId="0" borderId="0" xfId="0" applyFont="1" applyAlignment="1">
      <alignment horizontal="left" indent="1"/>
    </xf>
    <xf numFmtId="0" fontId="2" fillId="0" borderId="5" xfId="0" applyFont="1" applyBorder="1"/>
    <xf numFmtId="0" fontId="2" fillId="0" borderId="8" xfId="0" applyFont="1" applyBorder="1"/>
    <xf numFmtId="164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37" fontId="2" fillId="0" borderId="0" xfId="0" applyNumberFormat="1" applyFont="1"/>
    <xf numFmtId="37" fontId="2" fillId="0" borderId="0" xfId="0" applyNumberFormat="1" applyFont="1" applyAlignment="1">
      <alignment horizontal="right"/>
    </xf>
    <xf numFmtId="0" fontId="2" fillId="0" borderId="0" xfId="0" applyFont="1" applyAlignment="1">
      <alignment horizontal="justify" wrapText="1"/>
    </xf>
    <xf numFmtId="40" fontId="2" fillId="0" borderId="9" xfId="0" applyNumberFormat="1" applyFont="1" applyBorder="1"/>
    <xf numFmtId="40" fontId="2" fillId="0" borderId="10" xfId="0" applyNumberFormat="1" applyFont="1" applyBorder="1"/>
    <xf numFmtId="40" fontId="2" fillId="0" borderId="11" xfId="0" applyNumberFormat="1" applyFont="1" applyBorder="1"/>
    <xf numFmtId="40" fontId="2" fillId="0" borderId="8" xfId="0" applyNumberFormat="1" applyFont="1" applyBorder="1"/>
    <xf numFmtId="40" fontId="2" fillId="0" borderId="12" xfId="0" applyNumberFormat="1" applyFont="1" applyBorder="1"/>
    <xf numFmtId="40" fontId="2" fillId="0" borderId="1" xfId="0" applyNumberFormat="1" applyFont="1" applyBorder="1"/>
    <xf numFmtId="40" fontId="2" fillId="0" borderId="7" xfId="0" applyNumberFormat="1" applyFont="1" applyBorder="1"/>
    <xf numFmtId="40" fontId="2" fillId="0" borderId="13" xfId="0" applyNumberFormat="1" applyFont="1" applyBorder="1" applyAlignment="1">
      <alignment horizontal="right" vertical="top" wrapText="1"/>
    </xf>
    <xf numFmtId="40" fontId="2" fillId="0" borderId="10" xfId="0" applyNumberFormat="1" applyFont="1" applyBorder="1" applyAlignment="1">
      <alignment horizontal="right" vertical="top" wrapText="1"/>
    </xf>
    <xf numFmtId="40" fontId="2" fillId="0" borderId="11" xfId="0" applyNumberFormat="1" applyFont="1" applyBorder="1" applyAlignment="1">
      <alignment horizontal="right" vertical="top" wrapText="1"/>
    </xf>
    <xf numFmtId="164" fontId="2" fillId="0" borderId="8" xfId="0" applyNumberFormat="1" applyFont="1" applyBorder="1" applyAlignment="1">
      <alignment horizontal="right"/>
    </xf>
    <xf numFmtId="40" fontId="2" fillId="0" borderId="5" xfId="0" applyNumberFormat="1" applyFont="1" applyBorder="1" applyAlignment="1">
      <alignment horizontal="center"/>
    </xf>
    <xf numFmtId="0" fontId="6" fillId="0" borderId="0" xfId="0" applyFont="1"/>
    <xf numFmtId="0" fontId="2" fillId="2" borderId="0" xfId="0" applyFont="1" applyFill="1" applyAlignment="1">
      <alignment horizontal="left" indent="1"/>
    </xf>
    <xf numFmtId="0" fontId="2" fillId="2" borderId="8" xfId="0" applyFont="1" applyFill="1" applyBorder="1" applyAlignment="1">
      <alignment horizontal="left" indent="1"/>
    </xf>
    <xf numFmtId="40" fontId="2" fillId="0" borderId="4" xfId="0" applyNumberFormat="1" applyFont="1" applyBorder="1"/>
    <xf numFmtId="0" fontId="1" fillId="3" borderId="3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center" vertical="top" wrapText="1"/>
    </xf>
    <xf numFmtId="0" fontId="2" fillId="3" borderId="5" xfId="0" applyFont="1" applyFill="1" applyBorder="1"/>
    <xf numFmtId="0" fontId="0" fillId="3" borderId="0" xfId="0" applyFill="1"/>
    <xf numFmtId="40" fontId="1" fillId="3" borderId="4" xfId="0" applyNumberFormat="1" applyFont="1" applyFill="1" applyBorder="1" applyAlignment="1">
      <alignment horizontal="center" wrapText="1"/>
    </xf>
    <xf numFmtId="4" fontId="1" fillId="3" borderId="13" xfId="0" applyNumberFormat="1" applyFont="1" applyFill="1" applyBorder="1" applyAlignment="1">
      <alignment horizontal="right" wrapText="1"/>
    </xf>
    <xf numFmtId="0" fontId="2" fillId="0" borderId="0" xfId="0" applyFont="1" applyAlignment="1">
      <alignment wrapText="1"/>
    </xf>
    <xf numFmtId="0" fontId="1" fillId="3" borderId="11" xfId="0" applyFont="1" applyFill="1" applyBorder="1" applyAlignment="1">
      <alignment horizontal="center" wrapText="1"/>
    </xf>
    <xf numFmtId="0" fontId="1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4" fillId="0" borderId="10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4" fontId="1" fillId="0" borderId="13" xfId="0" applyNumberFormat="1" applyFont="1" applyBorder="1" applyAlignment="1">
      <alignment horizontal="right" wrapText="1"/>
    </xf>
    <xf numFmtId="0" fontId="1" fillId="0" borderId="13" xfId="0" applyFont="1" applyBorder="1" applyAlignment="1">
      <alignment horizontal="left"/>
    </xf>
    <xf numFmtId="0" fontId="1" fillId="0" borderId="10" xfId="0" applyFont="1" applyBorder="1" applyAlignment="1">
      <alignment horizontal="center" vertical="center" wrapText="1"/>
    </xf>
    <xf numFmtId="40" fontId="2" fillId="3" borderId="4" xfId="0" applyNumberFormat="1" applyFont="1" applyFill="1" applyBorder="1"/>
    <xf numFmtId="40" fontId="2" fillId="3" borderId="13" xfId="0" applyNumberFormat="1" applyFont="1" applyFill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40" fontId="2" fillId="0" borderId="3" xfId="0" applyNumberFormat="1" applyFont="1" applyBorder="1" applyAlignment="1">
      <alignment horizontal="center"/>
    </xf>
    <xf numFmtId="0" fontId="1" fillId="3" borderId="13" xfId="0" applyFont="1" applyFill="1" applyBorder="1" applyAlignment="1">
      <alignment horizontal="left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/>
    </xf>
    <xf numFmtId="0" fontId="1" fillId="3" borderId="9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40" fontId="2" fillId="0" borderId="9" xfId="0" applyNumberFormat="1" applyFont="1" applyBorder="1" applyAlignment="1">
      <alignment horizontal="right" vertical="top" wrapText="1"/>
    </xf>
    <xf numFmtId="0" fontId="1" fillId="0" borderId="12" xfId="0" applyFont="1" applyBorder="1" applyAlignment="1">
      <alignment horizontal="left"/>
    </xf>
    <xf numFmtId="4" fontId="1" fillId="0" borderId="11" xfId="0" applyNumberFormat="1" applyFont="1" applyBorder="1" applyAlignment="1">
      <alignment horizontal="right" wrapText="1"/>
    </xf>
    <xf numFmtId="4" fontId="1" fillId="0" borderId="14" xfId="0" applyNumberFormat="1" applyFont="1" applyBorder="1" applyAlignment="1">
      <alignment horizontal="right" wrapText="1"/>
    </xf>
    <xf numFmtId="4" fontId="1" fillId="0" borderId="8" xfId="0" applyNumberFormat="1" applyFont="1" applyBorder="1" applyAlignment="1">
      <alignment horizontal="right"/>
    </xf>
    <xf numFmtId="0" fontId="1" fillId="3" borderId="14" xfId="0" applyFont="1" applyFill="1" applyBorder="1" applyAlignment="1">
      <alignment horizontal="center" wrapText="1"/>
    </xf>
    <xf numFmtId="0" fontId="1" fillId="3" borderId="11" xfId="0" applyFont="1" applyFill="1" applyBorder="1" applyAlignment="1">
      <alignment horizontal="center"/>
    </xf>
    <xf numFmtId="2" fontId="7" fillId="0" borderId="10" xfId="0" applyNumberFormat="1" applyFont="1" applyBorder="1" applyAlignment="1">
      <alignment horizontal="right"/>
    </xf>
    <xf numFmtId="165" fontId="7" fillId="3" borderId="13" xfId="0" applyNumberFormat="1" applyFont="1" applyFill="1" applyBorder="1" applyAlignment="1">
      <alignment horizontal="right"/>
    </xf>
    <xf numFmtId="4" fontId="2" fillId="0" borderId="9" xfId="0" applyNumberFormat="1" applyFont="1" applyBorder="1" applyAlignment="1">
      <alignment horizontal="right" wrapText="1"/>
    </xf>
    <xf numFmtId="4" fontId="2" fillId="0" borderId="9" xfId="0" applyNumberFormat="1" applyFont="1" applyBorder="1" applyAlignment="1">
      <alignment horizontal="right"/>
    </xf>
    <xf numFmtId="40" fontId="1" fillId="0" borderId="13" xfId="0" applyNumberFormat="1" applyFont="1" applyBorder="1" applyAlignment="1">
      <alignment horizontal="right" vertical="top" wrapText="1"/>
    </xf>
    <xf numFmtId="4" fontId="2" fillId="0" borderId="2" xfId="0" applyNumberFormat="1" applyFont="1" applyBorder="1" applyAlignment="1">
      <alignment horizontal="right" wrapText="1"/>
    </xf>
    <xf numFmtId="4" fontId="2" fillId="0" borderId="10" xfId="0" applyNumberFormat="1" applyFont="1" applyBorder="1" applyAlignment="1">
      <alignment horizontal="right" wrapText="1"/>
    </xf>
    <xf numFmtId="4" fontId="2" fillId="0" borderId="0" xfId="0" applyNumberFormat="1" applyFont="1" applyAlignment="1">
      <alignment horizontal="right"/>
    </xf>
    <xf numFmtId="43" fontId="0" fillId="0" borderId="0" xfId="0" applyNumberFormat="1"/>
    <xf numFmtId="4" fontId="0" fillId="0" borderId="0" xfId="0" applyNumberFormat="1"/>
    <xf numFmtId="0" fontId="1" fillId="3" borderId="3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/>
    <xf numFmtId="0" fontId="1" fillId="3" borderId="9" xfId="1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0" fillId="3" borderId="10" xfId="0" applyFill="1" applyBorder="1"/>
    <xf numFmtId="0" fontId="1" fillId="3" borderId="10" xfId="1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 vertical="top" wrapText="1"/>
    </xf>
    <xf numFmtId="0" fontId="1" fillId="3" borderId="10" xfId="1" applyFont="1" applyFill="1" applyBorder="1" applyAlignment="1">
      <alignment horizontal="center" vertical="top" wrapText="1"/>
    </xf>
    <xf numFmtId="0" fontId="1" fillId="3" borderId="11" xfId="1" applyFont="1" applyFill="1" applyBorder="1" applyAlignment="1">
      <alignment horizontal="center" vertical="top" wrapText="1"/>
    </xf>
    <xf numFmtId="165" fontId="8" fillId="0" borderId="9" xfId="0" applyNumberFormat="1" applyFont="1" applyBorder="1"/>
    <xf numFmtId="40" fontId="2" fillId="0" borderId="0" xfId="0" applyNumberFormat="1" applyFont="1" applyBorder="1"/>
    <xf numFmtId="165" fontId="8" fillId="0" borderId="10" xfId="0" applyNumberFormat="1" applyFont="1" applyBorder="1"/>
    <xf numFmtId="0" fontId="0" fillId="0" borderId="10" xfId="0" applyBorder="1"/>
    <xf numFmtId="165" fontId="8" fillId="0" borderId="13" xfId="0" applyNumberFormat="1" applyFont="1" applyBorder="1"/>
    <xf numFmtId="40" fontId="8" fillId="0" borderId="13" xfId="0" applyNumberFormat="1" applyFont="1" applyBorder="1"/>
    <xf numFmtId="165" fontId="8" fillId="3" borderId="13" xfId="0" applyNumberFormat="1" applyFont="1" applyFill="1" applyBorder="1"/>
    <xf numFmtId="0" fontId="0" fillId="0" borderId="2" xfId="0" applyBorder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3" fontId="7" fillId="0" borderId="10" xfId="2" applyFont="1" applyBorder="1" applyAlignment="1">
      <alignment horizontal="right"/>
    </xf>
    <xf numFmtId="43" fontId="2" fillId="0" borderId="10" xfId="2" applyFont="1" applyBorder="1"/>
    <xf numFmtId="43" fontId="2" fillId="0" borderId="9" xfId="2" applyFont="1" applyBorder="1"/>
    <xf numFmtId="40" fontId="2" fillId="2" borderId="13" xfId="0" applyNumberFormat="1" applyFont="1" applyFill="1" applyBorder="1" applyAlignment="1">
      <alignment horizontal="right"/>
    </xf>
    <xf numFmtId="40" fontId="2" fillId="2" borderId="4" xfId="0" applyNumberFormat="1" applyFont="1" applyFill="1" applyBorder="1" applyAlignment="1">
      <alignment horizontal="right"/>
    </xf>
    <xf numFmtId="40" fontId="2" fillId="2" borderId="4" xfId="0" applyNumberFormat="1" applyFont="1" applyFill="1" applyBorder="1" applyAlignment="1">
      <alignment horizontal="right"/>
    </xf>
    <xf numFmtId="40" fontId="2" fillId="2" borderId="6" xfId="0" applyNumberFormat="1" applyFont="1" applyFill="1" applyBorder="1" applyAlignment="1">
      <alignment horizontal="right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40" fontId="2" fillId="2" borderId="4" xfId="0" applyNumberFormat="1" applyFont="1" applyFill="1" applyBorder="1" applyAlignment="1">
      <alignment horizontal="right"/>
    </xf>
    <xf numFmtId="40" fontId="2" fillId="2" borderId="6" xfId="0" applyNumberFormat="1" applyFont="1" applyFill="1" applyBorder="1" applyAlignment="1">
      <alignment horizontal="right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40" fontId="1" fillId="3" borderId="12" xfId="0" applyNumberFormat="1" applyFont="1" applyFill="1" applyBorder="1" applyAlignment="1">
      <alignment horizontal="center" vertical="center"/>
    </xf>
    <xf numFmtId="40" fontId="1" fillId="3" borderId="15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8" xfId="0" applyFont="1" applyBorder="1" applyAlignment="1">
      <alignment horizontal="left"/>
    </xf>
    <xf numFmtId="0" fontId="1" fillId="3" borderId="1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5" fontId="0" fillId="0" borderId="0" xfId="0" applyNumberFormat="1"/>
  </cellXfs>
  <cellStyles count="3">
    <cellStyle name="Normal" xfId="0" builtinId="0"/>
    <cellStyle name="Normal 2" xfId="1"/>
    <cellStyle name="Vírgula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5"/>
  <dimension ref="A1:O32"/>
  <sheetViews>
    <sheetView showGridLines="0" zoomScaleNormal="100" workbookViewId="0">
      <selection activeCell="H22" sqref="H22"/>
    </sheetView>
  </sheetViews>
  <sheetFormatPr defaultRowHeight="13.2" x14ac:dyDescent="0.25"/>
  <cols>
    <col min="5" max="5" width="28.5546875" customWidth="1"/>
    <col min="6" max="6" width="19.33203125" customWidth="1"/>
    <col min="7" max="7" width="16.5546875" customWidth="1"/>
    <col min="8" max="8" width="16.109375" customWidth="1"/>
    <col min="9" max="9" width="14" customWidth="1"/>
  </cols>
  <sheetData>
    <row r="1" spans="1:9" ht="15.6" x14ac:dyDescent="0.3">
      <c r="A1" s="25" t="s">
        <v>57</v>
      </c>
      <c r="B1" s="2"/>
      <c r="C1" s="2"/>
      <c r="D1" s="2"/>
      <c r="E1" s="2"/>
      <c r="F1" s="2"/>
      <c r="G1" s="1"/>
      <c r="H1" s="1"/>
    </row>
    <row r="2" spans="1:9" x14ac:dyDescent="0.25">
      <c r="A2" s="2"/>
      <c r="B2" s="2"/>
      <c r="C2" s="2"/>
      <c r="D2" s="2"/>
      <c r="E2" s="2"/>
      <c r="F2" s="2"/>
      <c r="G2" s="1"/>
      <c r="H2" s="1"/>
    </row>
    <row r="3" spans="1:9" x14ac:dyDescent="0.25">
      <c r="A3" s="113" t="s">
        <v>94</v>
      </c>
      <c r="B3" s="113"/>
      <c r="C3" s="113"/>
      <c r="D3" s="113"/>
      <c r="E3" s="113"/>
      <c r="F3" s="113"/>
      <c r="G3" s="113"/>
      <c r="H3" s="113"/>
    </row>
    <row r="4" spans="1:9" x14ac:dyDescent="0.25">
      <c r="A4" s="113" t="s">
        <v>0</v>
      </c>
      <c r="B4" s="113"/>
      <c r="C4" s="113"/>
      <c r="D4" s="113"/>
      <c r="E4" s="113"/>
      <c r="F4" s="113"/>
      <c r="G4" s="113"/>
      <c r="H4" s="113"/>
    </row>
    <row r="5" spans="1:9" x14ac:dyDescent="0.25">
      <c r="A5" s="114" t="s">
        <v>3</v>
      </c>
      <c r="B5" s="114"/>
      <c r="C5" s="114"/>
      <c r="D5" s="114"/>
      <c r="E5" s="114"/>
      <c r="F5" s="114"/>
      <c r="G5" s="114"/>
      <c r="H5" s="114"/>
    </row>
    <row r="6" spans="1:9" x14ac:dyDescent="0.25">
      <c r="A6" s="113" t="s">
        <v>1</v>
      </c>
      <c r="B6" s="113"/>
      <c r="C6" s="113"/>
      <c r="D6" s="113"/>
      <c r="E6" s="113"/>
      <c r="F6" s="113"/>
      <c r="G6" s="113"/>
      <c r="H6" s="113"/>
    </row>
    <row r="7" spans="1:9" x14ac:dyDescent="0.25">
      <c r="A7" s="113" t="s">
        <v>101</v>
      </c>
      <c r="B7" s="113"/>
      <c r="C7" s="113"/>
      <c r="D7" s="113"/>
      <c r="E7" s="113"/>
      <c r="F7" s="113"/>
      <c r="G7" s="113"/>
      <c r="H7" s="113"/>
    </row>
    <row r="8" spans="1:9" x14ac:dyDescent="0.25">
      <c r="A8" s="1"/>
      <c r="B8" s="1"/>
      <c r="C8" s="1"/>
      <c r="D8" s="1"/>
      <c r="E8" s="1"/>
      <c r="F8" s="1"/>
      <c r="G8" s="1"/>
      <c r="H8" s="1"/>
    </row>
    <row r="9" spans="1:9" x14ac:dyDescent="0.25">
      <c r="A9" s="1" t="s">
        <v>45</v>
      </c>
      <c r="B9" s="1"/>
      <c r="C9" s="1"/>
      <c r="D9" s="1"/>
      <c r="E9" s="1"/>
      <c r="F9" s="1"/>
      <c r="G9" s="1"/>
      <c r="I9" s="8">
        <v>1</v>
      </c>
    </row>
    <row r="10" spans="1:9" x14ac:dyDescent="0.25">
      <c r="A10" s="29"/>
      <c r="B10" s="29"/>
      <c r="C10" s="29"/>
      <c r="D10" s="29"/>
      <c r="E10" s="29"/>
      <c r="F10" s="117" t="s">
        <v>24</v>
      </c>
      <c r="G10" s="120" t="s">
        <v>8</v>
      </c>
      <c r="H10" s="121"/>
      <c r="I10" s="122"/>
    </row>
    <row r="11" spans="1:9" x14ac:dyDescent="0.25">
      <c r="A11" s="30"/>
      <c r="B11" s="30"/>
      <c r="C11" s="30"/>
      <c r="D11" s="30"/>
      <c r="E11" s="30"/>
      <c r="F11" s="118"/>
      <c r="G11" s="123" t="s">
        <v>5</v>
      </c>
      <c r="H11" s="124"/>
      <c r="I11" s="125"/>
    </row>
    <row r="12" spans="1:9" x14ac:dyDescent="0.25">
      <c r="A12" s="115" t="s">
        <v>60</v>
      </c>
      <c r="B12" s="116"/>
      <c r="C12" s="116"/>
      <c r="D12" s="116"/>
      <c r="E12" s="116"/>
      <c r="F12" s="118"/>
      <c r="G12" s="31" t="s">
        <v>9</v>
      </c>
      <c r="H12" s="82" t="s">
        <v>10</v>
      </c>
      <c r="I12" s="85" t="s">
        <v>19</v>
      </c>
    </row>
    <row r="13" spans="1:9" x14ac:dyDescent="0.25">
      <c r="A13" s="115" t="s">
        <v>78</v>
      </c>
      <c r="B13" s="115"/>
      <c r="C13" s="115"/>
      <c r="D13" s="115"/>
      <c r="E13" s="115"/>
      <c r="F13" s="118"/>
      <c r="G13" s="32"/>
      <c r="H13" s="86" t="s">
        <v>11</v>
      </c>
      <c r="I13" s="87"/>
    </row>
    <row r="14" spans="1:9" x14ac:dyDescent="0.25">
      <c r="A14" s="30"/>
      <c r="B14" s="30"/>
      <c r="C14" s="30"/>
      <c r="D14" s="30"/>
      <c r="E14" s="30"/>
      <c r="F14" s="118"/>
      <c r="G14" s="32"/>
      <c r="H14" s="86" t="s">
        <v>12</v>
      </c>
      <c r="I14" s="88"/>
    </row>
    <row r="15" spans="1:9" x14ac:dyDescent="0.25">
      <c r="A15" s="115"/>
      <c r="B15" s="116"/>
      <c r="C15" s="116"/>
      <c r="D15" s="116"/>
      <c r="E15" s="116"/>
      <c r="F15" s="118"/>
      <c r="G15" s="33"/>
      <c r="H15" s="89" t="s">
        <v>34</v>
      </c>
      <c r="I15" s="90"/>
    </row>
    <row r="16" spans="1:9" x14ac:dyDescent="0.25">
      <c r="A16" s="34"/>
      <c r="B16" s="35"/>
      <c r="C16" s="35"/>
      <c r="D16" s="35"/>
      <c r="E16" s="35"/>
      <c r="F16" s="119"/>
      <c r="G16" s="36" t="s">
        <v>13</v>
      </c>
      <c r="H16" s="37" t="s">
        <v>14</v>
      </c>
      <c r="I16" s="91" t="s">
        <v>47</v>
      </c>
    </row>
    <row r="17" spans="1:15" x14ac:dyDescent="0.25">
      <c r="A17" s="1" t="s">
        <v>6</v>
      </c>
      <c r="B17" s="1"/>
      <c r="C17" s="1"/>
      <c r="D17" s="1"/>
      <c r="E17" s="1"/>
      <c r="F17" s="104">
        <f>F18+F19</f>
        <v>2028661.15</v>
      </c>
      <c r="G17" s="104">
        <f>G18+G19</f>
        <v>1170344.93</v>
      </c>
      <c r="H17" s="13">
        <f>H18+H19</f>
        <v>0</v>
      </c>
      <c r="I17" s="104">
        <f>I18+I19</f>
        <v>1170344.93</v>
      </c>
    </row>
    <row r="18" spans="1:15" x14ac:dyDescent="0.25">
      <c r="A18" s="9" t="s">
        <v>69</v>
      </c>
      <c r="B18" s="1"/>
      <c r="C18" s="1"/>
      <c r="D18" s="1"/>
      <c r="E18" s="1"/>
      <c r="F18" s="102">
        <f>2047246.94-18585.79</f>
        <v>2028661.15</v>
      </c>
      <c r="G18" s="103">
        <v>1170344.93</v>
      </c>
      <c r="H18" s="93">
        <v>0</v>
      </c>
      <c r="I18" s="103">
        <f>G18+H18</f>
        <v>1170344.93</v>
      </c>
    </row>
    <row r="19" spans="1:15" ht="22.5" customHeight="1" x14ac:dyDescent="0.25">
      <c r="A19" s="110" t="s">
        <v>70</v>
      </c>
      <c r="B19" s="110"/>
      <c r="C19" s="110"/>
      <c r="D19" s="110"/>
      <c r="E19" s="111"/>
      <c r="F19" s="55"/>
      <c r="G19" s="14"/>
      <c r="H19" s="93"/>
      <c r="I19" s="14"/>
    </row>
    <row r="20" spans="1:15" x14ac:dyDescent="0.25">
      <c r="A20" s="1" t="s">
        <v>15</v>
      </c>
      <c r="B20" s="1"/>
      <c r="C20" s="1"/>
      <c r="D20" s="1"/>
      <c r="E20" s="1"/>
      <c r="F20" s="72">
        <f>F21+F22+F23</f>
        <v>0</v>
      </c>
      <c r="G20" s="102">
        <f>G21+G22+G23</f>
        <v>48960.9</v>
      </c>
      <c r="H20" s="72">
        <f>H21+H22+H23</f>
        <v>0</v>
      </c>
      <c r="I20" s="102">
        <f>I21+I22+I23</f>
        <v>48960.9</v>
      </c>
    </row>
    <row r="21" spans="1:15" x14ac:dyDescent="0.25">
      <c r="A21" s="5" t="s">
        <v>7</v>
      </c>
      <c r="B21" s="1"/>
      <c r="C21" s="1"/>
      <c r="D21" s="1"/>
      <c r="E21" s="1"/>
      <c r="F21" s="72">
        <v>0</v>
      </c>
      <c r="G21" s="102">
        <v>43595.01</v>
      </c>
      <c r="H21" s="93">
        <v>0</v>
      </c>
      <c r="I21" s="103">
        <f>G21+H21</f>
        <v>43595.01</v>
      </c>
    </row>
    <row r="22" spans="1:15" x14ac:dyDescent="0.25">
      <c r="A22" s="26" t="s">
        <v>21</v>
      </c>
      <c r="B22" s="1"/>
      <c r="C22" s="1"/>
      <c r="D22" s="1"/>
      <c r="E22" s="1"/>
      <c r="F22" s="55"/>
      <c r="G22" s="14">
        <v>5365.89</v>
      </c>
      <c r="H22" s="93">
        <v>0</v>
      </c>
      <c r="I22" s="14">
        <f>G22+H22</f>
        <v>5365.89</v>
      </c>
    </row>
    <row r="23" spans="1:15" x14ac:dyDescent="0.25">
      <c r="A23" s="26" t="s">
        <v>22</v>
      </c>
      <c r="B23" s="1"/>
      <c r="C23" s="1"/>
      <c r="D23" s="1"/>
      <c r="E23" s="1"/>
      <c r="F23" s="56"/>
      <c r="G23" s="14"/>
      <c r="H23" s="93"/>
      <c r="I23" s="14"/>
    </row>
    <row r="24" spans="1:15" x14ac:dyDescent="0.25">
      <c r="A24" s="38" t="s">
        <v>48</v>
      </c>
      <c r="B24" s="38"/>
      <c r="C24" s="38"/>
      <c r="D24" s="38"/>
      <c r="E24" s="38"/>
      <c r="F24" s="73">
        <f>F17-F20</f>
        <v>2028661.15</v>
      </c>
      <c r="G24" s="73">
        <f>G17-G20</f>
        <v>1121384.03</v>
      </c>
      <c r="H24" s="73">
        <f>H17-H20</f>
        <v>0</v>
      </c>
      <c r="I24" s="73">
        <f>I17-I20</f>
        <v>1121384.03</v>
      </c>
    </row>
    <row r="25" spans="1:15" x14ac:dyDescent="0.25">
      <c r="A25" s="4" t="s">
        <v>95</v>
      </c>
      <c r="B25" s="4"/>
      <c r="C25" s="4"/>
      <c r="D25" s="4"/>
      <c r="E25" s="4"/>
      <c r="F25" s="4"/>
      <c r="G25" s="4"/>
      <c r="H25" s="4"/>
    </row>
    <row r="26" spans="1:15" ht="23.25" customHeight="1" x14ac:dyDescent="0.25">
      <c r="A26" s="109" t="s">
        <v>35</v>
      </c>
      <c r="B26" s="109"/>
      <c r="C26" s="109"/>
      <c r="D26" s="109"/>
      <c r="E26" s="109"/>
      <c r="F26" s="109"/>
      <c r="G26" s="109"/>
      <c r="H26" s="109"/>
      <c r="I26" s="42"/>
      <c r="J26" s="42"/>
      <c r="K26" s="42"/>
      <c r="L26" s="42"/>
      <c r="M26" s="42"/>
      <c r="N26" s="42"/>
      <c r="O26" s="42"/>
    </row>
    <row r="27" spans="1:15" x14ac:dyDescent="0.25">
      <c r="A27" s="109" t="s">
        <v>36</v>
      </c>
      <c r="B27" s="109"/>
      <c r="C27" s="109"/>
      <c r="D27" s="109"/>
      <c r="E27" s="109"/>
      <c r="F27" s="109"/>
      <c r="G27" s="109"/>
      <c r="H27" s="109"/>
    </row>
    <row r="29" spans="1:15" x14ac:dyDescent="0.25">
      <c r="B29" s="83" t="s">
        <v>90</v>
      </c>
      <c r="C29" s="84"/>
      <c r="D29" s="112" t="s">
        <v>98</v>
      </c>
      <c r="E29" s="112"/>
      <c r="F29" s="112"/>
      <c r="G29" s="112"/>
    </row>
    <row r="30" spans="1:15" x14ac:dyDescent="0.25">
      <c r="B30" s="83" t="s">
        <v>91</v>
      </c>
      <c r="C30" s="84"/>
      <c r="D30" s="112" t="s">
        <v>96</v>
      </c>
      <c r="E30" s="112"/>
      <c r="F30" s="112"/>
      <c r="G30" s="112"/>
    </row>
    <row r="31" spans="1:15" x14ac:dyDescent="0.25">
      <c r="B31" s="83" t="s">
        <v>92</v>
      </c>
      <c r="C31" s="84"/>
      <c r="D31" s="112" t="s">
        <v>99</v>
      </c>
      <c r="E31" s="112"/>
      <c r="F31" s="112"/>
      <c r="G31" s="112"/>
    </row>
    <row r="32" spans="1:15" x14ac:dyDescent="0.25">
      <c r="B32" s="83" t="s">
        <v>93</v>
      </c>
      <c r="C32" s="84"/>
      <c r="D32" s="84"/>
      <c r="E32" s="84"/>
      <c r="F32" s="84"/>
      <c r="G32" s="84"/>
    </row>
  </sheetData>
  <mergeCells count="17">
    <mergeCell ref="A12:E12"/>
    <mergeCell ref="A15:E15"/>
    <mergeCell ref="A13:E13"/>
    <mergeCell ref="F10:F16"/>
    <mergeCell ref="G10:I10"/>
    <mergeCell ref="G11:I11"/>
    <mergeCell ref="A3:H3"/>
    <mergeCell ref="A4:H4"/>
    <mergeCell ref="A5:H5"/>
    <mergeCell ref="A6:H6"/>
    <mergeCell ref="A7:H7"/>
    <mergeCell ref="A26:H26"/>
    <mergeCell ref="A19:E19"/>
    <mergeCell ref="D29:G29"/>
    <mergeCell ref="D30:G30"/>
    <mergeCell ref="D31:G31"/>
    <mergeCell ref="A27:H27"/>
  </mergeCells>
  <pageMargins left="0.59055118110236227" right="0.39370078740157483" top="0.78740157480314965" bottom="0.78740157480314965" header="0.31496062992125984" footer="0.31496062992125984"/>
  <pageSetup paperSize="9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6"/>
  <dimension ref="A1:J50"/>
  <sheetViews>
    <sheetView showGridLines="0" zoomScaleNormal="100" workbookViewId="0">
      <selection activeCell="G43" sqref="G43"/>
    </sheetView>
  </sheetViews>
  <sheetFormatPr defaultRowHeight="13.2" x14ac:dyDescent="0.25"/>
  <cols>
    <col min="5" max="5" width="28.5546875" customWidth="1"/>
    <col min="6" max="7" width="17" customWidth="1"/>
    <col min="8" max="8" width="12.5546875" customWidth="1"/>
    <col min="10" max="10" width="12.21875" bestFit="1" customWidth="1"/>
  </cols>
  <sheetData>
    <row r="1" spans="1:8" ht="15.6" x14ac:dyDescent="0.3">
      <c r="A1" s="25" t="s">
        <v>61</v>
      </c>
      <c r="B1" s="2"/>
      <c r="C1" s="2"/>
      <c r="D1" s="2"/>
      <c r="E1" s="2"/>
      <c r="F1" s="1"/>
      <c r="G1" s="1"/>
    </row>
    <row r="2" spans="1:8" x14ac:dyDescent="0.25">
      <c r="A2" s="2"/>
      <c r="B2" s="2"/>
      <c r="C2" s="2"/>
      <c r="D2" s="2"/>
      <c r="E2" s="2"/>
      <c r="F2" s="1"/>
      <c r="G2" s="1"/>
    </row>
    <row r="3" spans="1:8" x14ac:dyDescent="0.25">
      <c r="A3" s="113" t="s">
        <v>94</v>
      </c>
      <c r="B3" s="113"/>
      <c r="C3" s="113"/>
      <c r="D3" s="113"/>
      <c r="E3" s="113"/>
      <c r="F3" s="113"/>
      <c r="G3" s="113"/>
    </row>
    <row r="4" spans="1:8" x14ac:dyDescent="0.25">
      <c r="A4" s="113" t="s">
        <v>0</v>
      </c>
      <c r="B4" s="113"/>
      <c r="C4" s="113"/>
      <c r="D4" s="113"/>
      <c r="E4" s="113"/>
      <c r="F4" s="113"/>
      <c r="G4" s="113"/>
    </row>
    <row r="5" spans="1:8" x14ac:dyDescent="0.25">
      <c r="A5" s="114" t="s">
        <v>3</v>
      </c>
      <c r="B5" s="114"/>
      <c r="C5" s="114"/>
      <c r="D5" s="114"/>
      <c r="E5" s="114"/>
      <c r="F5" s="114"/>
      <c r="G5" s="114"/>
    </row>
    <row r="6" spans="1:8" x14ac:dyDescent="0.25">
      <c r="A6" s="113" t="s">
        <v>101</v>
      </c>
      <c r="B6" s="113"/>
      <c r="C6" s="113"/>
      <c r="D6" s="113"/>
      <c r="E6" s="113"/>
      <c r="F6" s="113"/>
      <c r="G6" s="113"/>
    </row>
    <row r="7" spans="1:8" x14ac:dyDescent="0.25">
      <c r="A7" s="1"/>
      <c r="B7" s="1"/>
      <c r="C7" s="1"/>
      <c r="D7" s="1"/>
      <c r="E7" s="1"/>
      <c r="F7" s="1"/>
      <c r="G7" s="1"/>
    </row>
    <row r="8" spans="1:8" x14ac:dyDescent="0.25">
      <c r="A8" s="1" t="s">
        <v>25</v>
      </c>
      <c r="B8" s="1"/>
      <c r="C8" s="1"/>
      <c r="D8" s="1"/>
      <c r="E8" s="1"/>
      <c r="F8" s="1"/>
      <c r="G8" s="8">
        <v>1</v>
      </c>
    </row>
    <row r="9" spans="1:8" ht="12.75" customHeight="1" x14ac:dyDescent="0.25">
      <c r="A9" s="29"/>
      <c r="B9" s="29"/>
      <c r="C9" s="29"/>
      <c r="D9" s="29"/>
      <c r="E9" s="29"/>
      <c r="F9" s="120" t="s">
        <v>8</v>
      </c>
      <c r="G9" s="121"/>
      <c r="H9" s="122"/>
    </row>
    <row r="10" spans="1:8" x14ac:dyDescent="0.25">
      <c r="A10" s="30"/>
      <c r="B10" s="30"/>
      <c r="C10" s="30"/>
      <c r="D10" s="30"/>
      <c r="E10" s="30"/>
      <c r="F10" s="130" t="s">
        <v>5</v>
      </c>
      <c r="G10" s="131"/>
      <c r="H10" s="132"/>
    </row>
    <row r="11" spans="1:8" x14ac:dyDescent="0.25">
      <c r="A11" s="39"/>
      <c r="B11" s="39"/>
      <c r="C11" s="39"/>
      <c r="D11" s="39"/>
      <c r="E11" s="39"/>
      <c r="F11" s="31" t="s">
        <v>9</v>
      </c>
      <c r="G11" s="82" t="s">
        <v>10</v>
      </c>
      <c r="H11" s="85" t="s">
        <v>19</v>
      </c>
    </row>
    <row r="12" spans="1:8" x14ac:dyDescent="0.25">
      <c r="A12" s="115" t="s">
        <v>26</v>
      </c>
      <c r="B12" s="116"/>
      <c r="C12" s="116"/>
      <c r="D12" s="116"/>
      <c r="E12" s="116"/>
      <c r="F12" s="32"/>
      <c r="G12" s="86" t="s">
        <v>11</v>
      </c>
      <c r="H12" s="87"/>
    </row>
    <row r="13" spans="1:8" x14ac:dyDescent="0.25">
      <c r="A13" s="30"/>
      <c r="B13" s="30"/>
      <c r="C13" s="30"/>
      <c r="D13" s="30"/>
      <c r="E13" s="30"/>
      <c r="F13" s="32"/>
      <c r="G13" s="86" t="s">
        <v>12</v>
      </c>
      <c r="H13" s="88"/>
    </row>
    <row r="14" spans="1:8" x14ac:dyDescent="0.25">
      <c r="A14" s="115"/>
      <c r="B14" s="116"/>
      <c r="C14" s="116"/>
      <c r="D14" s="116"/>
      <c r="E14" s="116"/>
      <c r="F14" s="33"/>
      <c r="G14" s="89" t="s">
        <v>34</v>
      </c>
      <c r="H14" s="90"/>
    </row>
    <row r="15" spans="1:8" x14ac:dyDescent="0.25">
      <c r="A15" s="34"/>
      <c r="B15" s="35"/>
      <c r="C15" s="35"/>
      <c r="D15" s="35"/>
      <c r="E15" s="35"/>
      <c r="F15" s="36" t="s">
        <v>13</v>
      </c>
      <c r="G15" s="37" t="s">
        <v>14</v>
      </c>
      <c r="H15" s="91" t="s">
        <v>47</v>
      </c>
    </row>
    <row r="16" spans="1:8" x14ac:dyDescent="0.25">
      <c r="A16" s="1" t="s">
        <v>27</v>
      </c>
      <c r="B16" s="1"/>
      <c r="C16" s="1"/>
      <c r="D16" s="1"/>
      <c r="E16" s="1"/>
      <c r="F16" s="13">
        <f>F17+F18</f>
        <v>1170344.93</v>
      </c>
      <c r="G16" s="17">
        <f>G17+G18</f>
        <v>0</v>
      </c>
      <c r="H16" s="92">
        <f>H17+H18</f>
        <v>1170344.93</v>
      </c>
    </row>
    <row r="17" spans="1:10" x14ac:dyDescent="0.25">
      <c r="A17" s="9" t="s">
        <v>23</v>
      </c>
      <c r="B17" s="1"/>
      <c r="C17" s="1"/>
      <c r="D17" s="1"/>
      <c r="E17" s="1"/>
      <c r="F17" s="103">
        <f>'Anexo 1 - Pessoal (Consorciado)'!G18</f>
        <v>1170344.93</v>
      </c>
      <c r="G17" s="93">
        <v>0</v>
      </c>
      <c r="H17" s="94">
        <f>F17+G17</f>
        <v>1170344.93</v>
      </c>
    </row>
    <row r="18" spans="1:10" ht="25.5" customHeight="1" x14ac:dyDescent="0.25">
      <c r="A18" s="110" t="s">
        <v>70</v>
      </c>
      <c r="B18" s="110"/>
      <c r="C18" s="110"/>
      <c r="D18" s="110"/>
      <c r="E18" s="111"/>
      <c r="F18" s="14"/>
      <c r="G18" s="93"/>
      <c r="H18" s="95"/>
    </row>
    <row r="19" spans="1:10" x14ac:dyDescent="0.25">
      <c r="A19" s="1" t="s">
        <v>28</v>
      </c>
      <c r="B19" s="1"/>
      <c r="C19" s="1"/>
      <c r="D19" s="1"/>
      <c r="E19" s="1"/>
      <c r="F19" s="14">
        <f>F20+F21+F22</f>
        <v>48960.9</v>
      </c>
      <c r="G19" s="18">
        <f>G20+G21+G22</f>
        <v>0</v>
      </c>
      <c r="H19" s="94">
        <f>H20+H21+H22</f>
        <v>48960.9</v>
      </c>
    </row>
    <row r="20" spans="1:10" x14ac:dyDescent="0.25">
      <c r="A20" s="5" t="s">
        <v>7</v>
      </c>
      <c r="B20" s="1"/>
      <c r="C20" s="1"/>
      <c r="D20" s="1"/>
      <c r="E20" s="1"/>
      <c r="F20" s="103">
        <f>'Anexo 1 - Pessoal (Consorciado)'!G21</f>
        <v>43595.01</v>
      </c>
      <c r="G20" s="93">
        <v>0</v>
      </c>
      <c r="H20" s="94">
        <f>F20+G20</f>
        <v>43595.01</v>
      </c>
    </row>
    <row r="21" spans="1:10" x14ac:dyDescent="0.25">
      <c r="A21" s="26" t="s">
        <v>21</v>
      </c>
      <c r="B21" s="1"/>
      <c r="C21" s="1"/>
      <c r="D21" s="1"/>
      <c r="E21" s="1"/>
      <c r="F21" s="14">
        <f>'Anexo 1 - Pessoal (Consorciado)'!G22</f>
        <v>5365.89</v>
      </c>
      <c r="G21" s="93">
        <v>0</v>
      </c>
      <c r="H21" s="94">
        <f>F21+G21</f>
        <v>5365.89</v>
      </c>
    </row>
    <row r="22" spans="1:10" x14ac:dyDescent="0.25">
      <c r="A22" s="27" t="s">
        <v>22</v>
      </c>
      <c r="B22" s="7"/>
      <c r="C22" s="7"/>
      <c r="D22" s="7"/>
      <c r="E22" s="7"/>
      <c r="F22" s="15"/>
      <c r="G22" s="16"/>
      <c r="H22" s="95"/>
    </row>
    <row r="23" spans="1:10" x14ac:dyDescent="0.25">
      <c r="A23" s="6" t="s">
        <v>49</v>
      </c>
      <c r="B23" s="7"/>
      <c r="C23" s="7"/>
      <c r="D23" s="7"/>
      <c r="E23" s="7"/>
      <c r="F23" s="15">
        <f>F16-F19</f>
        <v>1121384.03</v>
      </c>
      <c r="G23" s="15">
        <f>G16-G19</f>
        <v>0</v>
      </c>
      <c r="H23" s="96">
        <f>H16-H19</f>
        <v>1121384.03</v>
      </c>
    </row>
    <row r="24" spans="1:10" x14ac:dyDescent="0.25">
      <c r="A24" s="6" t="s">
        <v>29</v>
      </c>
      <c r="B24" s="7"/>
      <c r="C24" s="7"/>
      <c r="D24" s="7"/>
      <c r="E24" s="7"/>
      <c r="F24" s="19">
        <v>0</v>
      </c>
      <c r="G24" s="28">
        <v>0</v>
      </c>
      <c r="H24" s="97">
        <f>F24+G24</f>
        <v>0</v>
      </c>
    </row>
    <row r="25" spans="1:10" x14ac:dyDescent="0.25">
      <c r="A25" s="38" t="s">
        <v>50</v>
      </c>
      <c r="B25" s="38"/>
      <c r="C25" s="38"/>
      <c r="D25" s="38"/>
      <c r="E25" s="38"/>
      <c r="F25" s="54">
        <f>F23+F24</f>
        <v>1121384.03</v>
      </c>
      <c r="G25" s="53">
        <f>G23+G24</f>
        <v>0</v>
      </c>
      <c r="H25" s="98">
        <f>H23+H24</f>
        <v>1121384.03</v>
      </c>
    </row>
    <row r="26" spans="1:10" x14ac:dyDescent="0.25">
      <c r="A26" s="6"/>
      <c r="B26" s="6"/>
      <c r="C26" s="6"/>
      <c r="D26" s="6"/>
      <c r="E26" s="6"/>
      <c r="F26" s="24"/>
      <c r="G26" s="57"/>
      <c r="H26" s="99"/>
    </row>
    <row r="27" spans="1:10" ht="31.2" x14ac:dyDescent="0.25">
      <c r="A27" s="128" t="s">
        <v>30</v>
      </c>
      <c r="B27" s="128"/>
      <c r="C27" s="128"/>
      <c r="D27" s="128"/>
      <c r="E27" s="129"/>
      <c r="F27" s="40" t="s">
        <v>31</v>
      </c>
      <c r="G27" s="133" t="s">
        <v>32</v>
      </c>
      <c r="H27" s="134"/>
      <c r="J27" s="81"/>
    </row>
    <row r="28" spans="1:10" x14ac:dyDescent="0.25">
      <c r="A28" s="6" t="s">
        <v>79</v>
      </c>
      <c r="B28" s="6"/>
      <c r="C28" s="6"/>
      <c r="D28" s="6"/>
      <c r="E28" s="6"/>
      <c r="F28" s="105">
        <f>790664.63-7626.05</f>
        <v>783038.58</v>
      </c>
      <c r="G28" s="126">
        <v>431463.59</v>
      </c>
      <c r="H28" s="127"/>
      <c r="J28" s="81"/>
    </row>
    <row r="29" spans="1:10" x14ac:dyDescent="0.25">
      <c r="A29" s="6" t="s">
        <v>81</v>
      </c>
      <c r="B29" s="6"/>
      <c r="C29" s="6"/>
      <c r="D29" s="6"/>
      <c r="E29" s="6"/>
      <c r="F29" s="105">
        <f>203933.24-1966.96</f>
        <v>201966.28</v>
      </c>
      <c r="G29" s="126">
        <v>111388.61</v>
      </c>
      <c r="H29" s="127"/>
      <c r="J29" s="81"/>
    </row>
    <row r="30" spans="1:10" x14ac:dyDescent="0.25">
      <c r="A30" s="6" t="s">
        <v>80</v>
      </c>
      <c r="B30" s="6"/>
      <c r="C30" s="6"/>
      <c r="D30" s="6"/>
      <c r="E30" s="6"/>
      <c r="F30" s="105">
        <f>300927.98-2902.49</f>
        <v>298025.49</v>
      </c>
      <c r="G30" s="126">
        <v>164409.96</v>
      </c>
      <c r="H30" s="127"/>
      <c r="J30" s="81"/>
    </row>
    <row r="31" spans="1:10" x14ac:dyDescent="0.25">
      <c r="A31" s="6" t="s">
        <v>82</v>
      </c>
      <c r="B31" s="6"/>
      <c r="C31" s="6"/>
      <c r="D31" s="6"/>
      <c r="E31" s="6"/>
      <c r="F31" s="105">
        <f>117140.77</f>
        <v>117140.77</v>
      </c>
      <c r="G31" s="126">
        <v>63954.77</v>
      </c>
      <c r="H31" s="127"/>
      <c r="J31" s="81"/>
    </row>
    <row r="32" spans="1:10" x14ac:dyDescent="0.25">
      <c r="A32" s="6" t="s">
        <v>83</v>
      </c>
      <c r="B32" s="6"/>
      <c r="C32" s="6"/>
      <c r="D32" s="6"/>
      <c r="E32" s="6"/>
      <c r="F32" s="105">
        <f>69243.45-667.86</f>
        <v>68575.59</v>
      </c>
      <c r="G32" s="126">
        <v>37922.730000000003</v>
      </c>
      <c r="H32" s="127"/>
    </row>
    <row r="33" spans="1:10" x14ac:dyDescent="0.25">
      <c r="A33" s="6" t="s">
        <v>84</v>
      </c>
      <c r="B33" s="6"/>
      <c r="C33" s="6"/>
      <c r="D33" s="6"/>
      <c r="E33" s="6"/>
      <c r="F33" s="105">
        <f>87410.18-843.09</f>
        <v>86567.09</v>
      </c>
      <c r="G33" s="126">
        <v>47972.14</v>
      </c>
      <c r="H33" s="127"/>
    </row>
    <row r="34" spans="1:10" x14ac:dyDescent="0.25">
      <c r="A34" s="6" t="s">
        <v>85</v>
      </c>
      <c r="B34" s="6"/>
      <c r="C34" s="6"/>
      <c r="D34" s="6"/>
      <c r="E34" s="6"/>
      <c r="F34" s="105">
        <f>112575.77-1085.82</f>
        <v>111489.95</v>
      </c>
      <c r="G34" s="126">
        <v>61554.64</v>
      </c>
      <c r="H34" s="127"/>
    </row>
    <row r="35" spans="1:10" x14ac:dyDescent="0.25">
      <c r="A35" s="6" t="s">
        <v>86</v>
      </c>
      <c r="B35" s="6"/>
      <c r="C35" s="6"/>
      <c r="D35" s="6"/>
      <c r="E35" s="6"/>
      <c r="F35" s="105">
        <f>79479.9-766.6</f>
        <v>78713.299999999988</v>
      </c>
      <c r="G35" s="126">
        <v>43528.78</v>
      </c>
      <c r="H35" s="127"/>
    </row>
    <row r="36" spans="1:10" x14ac:dyDescent="0.25">
      <c r="A36" s="6" t="s">
        <v>87</v>
      </c>
      <c r="B36" s="6"/>
      <c r="C36" s="6"/>
      <c r="D36" s="6"/>
      <c r="E36" s="6"/>
      <c r="F36" s="105">
        <v>0</v>
      </c>
      <c r="G36" s="126">
        <v>18912.75</v>
      </c>
      <c r="H36" s="127"/>
    </row>
    <row r="37" spans="1:10" x14ac:dyDescent="0.25">
      <c r="A37" s="6" t="s">
        <v>88</v>
      </c>
      <c r="B37" s="6"/>
      <c r="C37" s="6"/>
      <c r="D37" s="6"/>
      <c r="E37" s="6"/>
      <c r="F37" s="105">
        <f>108764.39-1049.05</f>
        <v>107715.34</v>
      </c>
      <c r="G37" s="126">
        <v>59367.26</v>
      </c>
      <c r="H37" s="127"/>
    </row>
    <row r="38" spans="1:10" x14ac:dyDescent="0.25">
      <c r="A38" s="6" t="s">
        <v>89</v>
      </c>
      <c r="B38" s="6"/>
      <c r="C38" s="6"/>
      <c r="D38" s="6"/>
      <c r="E38" s="6"/>
      <c r="F38" s="105">
        <f>49616.72-478.56</f>
        <v>49138.16</v>
      </c>
      <c r="G38" s="126">
        <v>40660.57</v>
      </c>
      <c r="H38" s="127"/>
    </row>
    <row r="39" spans="1:10" x14ac:dyDescent="0.25">
      <c r="A39" s="6" t="s">
        <v>97</v>
      </c>
      <c r="B39" s="6"/>
      <c r="C39" s="6"/>
      <c r="D39" s="6"/>
      <c r="E39" s="6"/>
      <c r="F39" s="105">
        <f>124343.21-1199.31</f>
        <v>123143.90000000001</v>
      </c>
      <c r="G39" s="126">
        <v>67909.350000000006</v>
      </c>
      <c r="H39" s="127"/>
    </row>
    <row r="40" spans="1:10" x14ac:dyDescent="0.25">
      <c r="A40" s="6" t="s">
        <v>100</v>
      </c>
      <c r="B40" s="6"/>
      <c r="C40" s="6"/>
      <c r="D40" s="6"/>
      <c r="E40" s="6"/>
      <c r="F40" s="105">
        <v>0</v>
      </c>
      <c r="G40" s="126">
        <v>18153.080000000002</v>
      </c>
      <c r="H40" s="127"/>
      <c r="J40" s="81"/>
    </row>
    <row r="41" spans="1:10" x14ac:dyDescent="0.25">
      <c r="A41" s="6" t="s">
        <v>102</v>
      </c>
      <c r="B41" s="6"/>
      <c r="C41" s="6"/>
      <c r="D41" s="6"/>
      <c r="E41" s="6"/>
      <c r="F41" s="107">
        <v>3146.7</v>
      </c>
      <c r="G41" s="107"/>
      <c r="H41" s="108">
        <v>3146.7</v>
      </c>
      <c r="J41" s="148"/>
    </row>
    <row r="42" spans="1:10" x14ac:dyDescent="0.25">
      <c r="A42" s="6" t="s">
        <v>19</v>
      </c>
      <c r="B42" s="6"/>
      <c r="C42" s="6"/>
      <c r="D42" s="6"/>
      <c r="E42" s="6"/>
      <c r="F42" s="106">
        <f>SUM(F28:F41)</f>
        <v>2028661.1500000001</v>
      </c>
      <c r="G42" s="126">
        <f>SUM(G28:H41)</f>
        <v>1170344.9300000002</v>
      </c>
      <c r="H42" s="127"/>
    </row>
    <row r="43" spans="1:10" x14ac:dyDescent="0.25">
      <c r="A43" s="4" t="s">
        <v>95</v>
      </c>
      <c r="B43" s="4"/>
      <c r="C43" s="4"/>
      <c r="D43" s="4"/>
      <c r="E43" s="4"/>
      <c r="F43" s="4"/>
      <c r="G43" s="1"/>
      <c r="H43" s="80"/>
    </row>
    <row r="44" spans="1:10" ht="36.75" customHeight="1" x14ac:dyDescent="0.25">
      <c r="A44" s="109" t="s">
        <v>35</v>
      </c>
      <c r="B44" s="109"/>
      <c r="C44" s="109"/>
      <c r="D44" s="109"/>
      <c r="E44" s="109"/>
      <c r="F44" s="109"/>
      <c r="G44" s="109"/>
      <c r="H44" s="42"/>
    </row>
    <row r="45" spans="1:10" x14ac:dyDescent="0.25">
      <c r="A45" s="1" t="s">
        <v>36</v>
      </c>
    </row>
    <row r="47" spans="1:10" x14ac:dyDescent="0.25">
      <c r="B47" s="83" t="s">
        <v>90</v>
      </c>
      <c r="C47" s="84"/>
      <c r="D47" s="112" t="s">
        <v>98</v>
      </c>
      <c r="E47" s="112"/>
      <c r="F47" s="112"/>
      <c r="G47" s="112"/>
    </row>
    <row r="48" spans="1:10" x14ac:dyDescent="0.25">
      <c r="B48" s="83" t="s">
        <v>91</v>
      </c>
      <c r="C48" s="84"/>
      <c r="D48" s="112" t="s">
        <v>96</v>
      </c>
      <c r="E48" s="112"/>
      <c r="F48" s="112"/>
      <c r="G48" s="112"/>
    </row>
    <row r="49" spans="2:7" x14ac:dyDescent="0.25">
      <c r="B49" s="83" t="s">
        <v>92</v>
      </c>
      <c r="C49" s="84"/>
      <c r="D49" s="112" t="s">
        <v>99</v>
      </c>
      <c r="E49" s="112"/>
      <c r="F49" s="112"/>
      <c r="G49" s="112"/>
    </row>
    <row r="50" spans="2:7" x14ac:dyDescent="0.25">
      <c r="B50" s="83" t="s">
        <v>93</v>
      </c>
      <c r="C50" s="84"/>
      <c r="D50" s="84"/>
      <c r="E50" s="84"/>
      <c r="F50" s="84"/>
      <c r="G50" s="84"/>
    </row>
  </sheetData>
  <mergeCells count="29">
    <mergeCell ref="G34:H34"/>
    <mergeCell ref="G29:H29"/>
    <mergeCell ref="D47:G47"/>
    <mergeCell ref="D48:G48"/>
    <mergeCell ref="D49:G49"/>
    <mergeCell ref="A44:G44"/>
    <mergeCell ref="G40:H40"/>
    <mergeCell ref="G42:H42"/>
    <mergeCell ref="G39:H39"/>
    <mergeCell ref="G30:H30"/>
    <mergeCell ref="G31:H31"/>
    <mergeCell ref="G32:H32"/>
    <mergeCell ref="G33:H33"/>
    <mergeCell ref="G35:H35"/>
    <mergeCell ref="G36:H36"/>
    <mergeCell ref="G37:H37"/>
    <mergeCell ref="G38:H38"/>
    <mergeCell ref="A3:G3"/>
    <mergeCell ref="A4:G4"/>
    <mergeCell ref="A5:G5"/>
    <mergeCell ref="A6:G6"/>
    <mergeCell ref="A12:E12"/>
    <mergeCell ref="G28:H28"/>
    <mergeCell ref="A27:E27"/>
    <mergeCell ref="A14:E14"/>
    <mergeCell ref="F9:H9"/>
    <mergeCell ref="F10:H10"/>
    <mergeCell ref="G27:H27"/>
    <mergeCell ref="A18:E18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4"/>
  <dimension ref="A1:J37"/>
  <sheetViews>
    <sheetView showGridLines="0" tabSelected="1" workbookViewId="0">
      <selection activeCell="G14" sqref="G14"/>
    </sheetView>
  </sheetViews>
  <sheetFormatPr defaultColWidth="9.109375" defaultRowHeight="11.25" customHeight="1" x14ac:dyDescent="0.2"/>
  <cols>
    <col min="1" max="1" width="53.6640625" style="1" customWidth="1"/>
    <col min="2" max="2" width="15.6640625" style="1" customWidth="1"/>
    <col min="3" max="3" width="12.33203125" style="1" customWidth="1"/>
    <col min="4" max="4" width="10.6640625" style="1" customWidth="1"/>
    <col min="5" max="5" width="13" style="1" customWidth="1"/>
    <col min="6" max="6" width="13.33203125" style="1" customWidth="1"/>
    <col min="7" max="7" width="18.6640625" style="1" customWidth="1"/>
    <col min="8" max="9" width="14.6640625" style="1" customWidth="1"/>
    <col min="10" max="10" width="16" style="1" customWidth="1"/>
    <col min="11" max="16384" width="9.109375" style="1"/>
  </cols>
  <sheetData>
    <row r="1" spans="1:10" ht="15.6" x14ac:dyDescent="0.3">
      <c r="A1" s="101" t="s">
        <v>77</v>
      </c>
      <c r="B1" s="101"/>
      <c r="C1" s="101"/>
      <c r="D1" s="101"/>
      <c r="E1" s="100"/>
    </row>
    <row r="2" spans="1:10" ht="11.25" customHeight="1" x14ac:dyDescent="0.2">
      <c r="A2" s="113"/>
      <c r="B2" s="113"/>
      <c r="C2" s="113"/>
      <c r="D2" s="113"/>
    </row>
    <row r="3" spans="1:10" ht="11.25" customHeight="1" x14ac:dyDescent="0.2">
      <c r="A3" s="113" t="s">
        <v>94</v>
      </c>
      <c r="B3" s="113"/>
      <c r="C3" s="113"/>
      <c r="D3" s="113"/>
    </row>
    <row r="4" spans="1:10" ht="11.25" customHeight="1" x14ac:dyDescent="0.2">
      <c r="A4" s="113" t="s">
        <v>0</v>
      </c>
      <c r="B4" s="113"/>
      <c r="C4" s="113"/>
      <c r="D4" s="113"/>
    </row>
    <row r="5" spans="1:10" ht="11.25" customHeight="1" x14ac:dyDescent="0.2">
      <c r="A5" s="114" t="s">
        <v>37</v>
      </c>
      <c r="B5" s="114"/>
      <c r="C5" s="114"/>
      <c r="D5" s="114"/>
    </row>
    <row r="6" spans="1:10" ht="11.25" customHeight="1" x14ac:dyDescent="0.2">
      <c r="A6" s="113" t="s">
        <v>101</v>
      </c>
      <c r="B6" s="113"/>
      <c r="C6" s="113"/>
      <c r="D6" s="113"/>
    </row>
    <row r="7" spans="1:10" ht="11.25" customHeight="1" x14ac:dyDescent="0.2">
      <c r="A7" s="136"/>
      <c r="B7" s="136"/>
      <c r="C7" s="136"/>
      <c r="D7" s="136"/>
    </row>
    <row r="8" spans="1:10" ht="11.25" customHeight="1" x14ac:dyDescent="0.2">
      <c r="A8" s="137" t="s">
        <v>33</v>
      </c>
      <c r="B8" s="137"/>
      <c r="C8" s="137"/>
      <c r="I8" s="23"/>
      <c r="J8" s="8">
        <v>1</v>
      </c>
    </row>
    <row r="9" spans="1:10" ht="27.75" customHeight="1" x14ac:dyDescent="0.2">
      <c r="A9" s="138" t="s">
        <v>51</v>
      </c>
      <c r="B9" s="117" t="s">
        <v>20</v>
      </c>
      <c r="C9" s="141" t="s">
        <v>2</v>
      </c>
      <c r="D9" s="142"/>
      <c r="E9" s="142"/>
      <c r="F9" s="143"/>
      <c r="G9" s="146" t="s">
        <v>16</v>
      </c>
      <c r="H9" s="117" t="s">
        <v>75</v>
      </c>
      <c r="I9" s="144" t="s">
        <v>17</v>
      </c>
      <c r="J9" s="117" t="s">
        <v>62</v>
      </c>
    </row>
    <row r="10" spans="1:10" ht="25.5" customHeight="1" x14ac:dyDescent="0.2">
      <c r="A10" s="139"/>
      <c r="B10" s="118"/>
      <c r="C10" s="145" t="s">
        <v>38</v>
      </c>
      <c r="D10" s="145"/>
      <c r="E10" s="117" t="s">
        <v>40</v>
      </c>
      <c r="F10" s="117" t="s">
        <v>39</v>
      </c>
      <c r="G10" s="147"/>
      <c r="H10" s="118"/>
      <c r="I10" s="144"/>
      <c r="J10" s="118"/>
    </row>
    <row r="11" spans="1:10" ht="36.75" customHeight="1" x14ac:dyDescent="0.2">
      <c r="A11" s="139"/>
      <c r="B11" s="118"/>
      <c r="C11" s="63" t="s">
        <v>18</v>
      </c>
      <c r="D11" s="63" t="s">
        <v>4</v>
      </c>
      <c r="E11" s="118"/>
      <c r="F11" s="118"/>
      <c r="G11" s="147"/>
      <c r="H11" s="118"/>
      <c r="I11" s="144"/>
      <c r="J11" s="118"/>
    </row>
    <row r="12" spans="1:10" ht="16.5" customHeight="1" x14ac:dyDescent="0.2">
      <c r="A12" s="140"/>
      <c r="B12" s="64" t="s">
        <v>13</v>
      </c>
      <c r="C12" s="64" t="s">
        <v>14</v>
      </c>
      <c r="D12" s="64" t="s">
        <v>43</v>
      </c>
      <c r="E12" s="43" t="s">
        <v>41</v>
      </c>
      <c r="F12" s="70" t="s">
        <v>42</v>
      </c>
      <c r="G12" s="71" t="s">
        <v>44</v>
      </c>
      <c r="H12" s="64" t="s">
        <v>67</v>
      </c>
      <c r="I12" s="144"/>
      <c r="J12" s="64" t="s">
        <v>68</v>
      </c>
    </row>
    <row r="13" spans="1:10" ht="11.25" customHeight="1" x14ac:dyDescent="0.2">
      <c r="A13" s="51" t="s">
        <v>63</v>
      </c>
      <c r="B13" s="50">
        <f>B14+B15</f>
        <v>918356.04</v>
      </c>
      <c r="C13" s="50">
        <f t="shared" ref="C13:G13" si="0">C14+C15</f>
        <v>0</v>
      </c>
      <c r="D13" s="50">
        <f t="shared" si="0"/>
        <v>34692.019999999997</v>
      </c>
      <c r="E13" s="50">
        <f t="shared" si="0"/>
        <v>0</v>
      </c>
      <c r="F13" s="50">
        <f t="shared" si="0"/>
        <v>76901.679999999993</v>
      </c>
      <c r="G13" s="50">
        <f t="shared" si="0"/>
        <v>806762.34000000008</v>
      </c>
      <c r="H13" s="50">
        <f>H14+H15</f>
        <v>0</v>
      </c>
      <c r="I13" s="20">
        <v>0</v>
      </c>
      <c r="J13" s="20">
        <f>G13-H13</f>
        <v>806762.34000000008</v>
      </c>
    </row>
    <row r="14" spans="1:10" ht="11.25" customHeight="1" x14ac:dyDescent="0.2">
      <c r="A14" s="59" t="s">
        <v>55</v>
      </c>
      <c r="B14" s="74">
        <v>918356.04</v>
      </c>
      <c r="C14" s="74">
        <v>0</v>
      </c>
      <c r="D14" s="74">
        <v>34692.019999999997</v>
      </c>
      <c r="E14" s="74">
        <v>0</v>
      </c>
      <c r="F14" s="75">
        <v>76901.679999999993</v>
      </c>
      <c r="G14" s="75">
        <f>B14-C14-D14-E14-F14</f>
        <v>806762.34000000008</v>
      </c>
      <c r="H14" s="74">
        <v>0</v>
      </c>
      <c r="I14" s="65">
        <v>0</v>
      </c>
      <c r="J14" s="65">
        <f>G14-H14</f>
        <v>806762.34000000008</v>
      </c>
    </row>
    <row r="15" spans="1:10" ht="11.25" customHeight="1" x14ac:dyDescent="0.2">
      <c r="A15" s="62" t="s">
        <v>58</v>
      </c>
      <c r="B15" s="67"/>
      <c r="C15" s="68"/>
      <c r="D15" s="67"/>
      <c r="E15" s="67"/>
      <c r="F15" s="69"/>
      <c r="G15" s="69"/>
      <c r="H15" s="22"/>
      <c r="I15" s="22"/>
      <c r="J15" s="22">
        <f>G15-H15</f>
        <v>0</v>
      </c>
    </row>
    <row r="16" spans="1:10" ht="11.25" customHeight="1" x14ac:dyDescent="0.2">
      <c r="A16" s="51" t="s">
        <v>64</v>
      </c>
      <c r="B16" s="50">
        <f>B17</f>
        <v>0</v>
      </c>
      <c r="C16" s="50">
        <f t="shared" ref="C16:I16" si="1">C17</f>
        <v>0</v>
      </c>
      <c r="D16" s="50">
        <f t="shared" si="1"/>
        <v>0</v>
      </c>
      <c r="E16" s="50">
        <f t="shared" si="1"/>
        <v>0</v>
      </c>
      <c r="F16" s="50">
        <f t="shared" si="1"/>
        <v>0</v>
      </c>
      <c r="G16" s="50">
        <f t="shared" si="1"/>
        <v>0</v>
      </c>
      <c r="H16" s="50">
        <f t="shared" si="1"/>
        <v>0</v>
      </c>
      <c r="I16" s="50">
        <f t="shared" si="1"/>
        <v>0</v>
      </c>
      <c r="J16" s="76">
        <f>G16-H16</f>
        <v>0</v>
      </c>
    </row>
    <row r="17" spans="1:10" ht="11.25" customHeight="1" x14ac:dyDescent="0.2">
      <c r="A17" s="59" t="s">
        <v>56</v>
      </c>
      <c r="B17" s="77">
        <v>0</v>
      </c>
      <c r="C17" s="77">
        <v>0</v>
      </c>
      <c r="D17" s="78">
        <v>0</v>
      </c>
      <c r="E17" s="78">
        <v>0</v>
      </c>
      <c r="F17" s="78">
        <v>0</v>
      </c>
      <c r="G17" s="79">
        <v>0</v>
      </c>
      <c r="H17" s="21">
        <v>0</v>
      </c>
      <c r="I17" s="21">
        <v>0</v>
      </c>
      <c r="J17" s="21">
        <v>0</v>
      </c>
    </row>
    <row r="18" spans="1:10" ht="11.25" customHeight="1" x14ac:dyDescent="0.25">
      <c r="A18" s="66" t="s">
        <v>65</v>
      </c>
      <c r="B18" s="44"/>
      <c r="C18" s="45"/>
      <c r="D18" s="45"/>
      <c r="E18" s="45"/>
      <c r="F18" s="45"/>
      <c r="G18" s="46"/>
      <c r="H18" s="20"/>
      <c r="I18" s="20"/>
      <c r="J18" s="20"/>
    </row>
    <row r="19" spans="1:10" ht="11.25" customHeight="1" x14ac:dyDescent="0.25">
      <c r="A19" s="59" t="s">
        <v>52</v>
      </c>
      <c r="B19" s="47"/>
      <c r="C19" s="48"/>
      <c r="D19" s="48"/>
      <c r="E19" s="48"/>
      <c r="F19" s="48"/>
      <c r="G19" s="49"/>
      <c r="H19" s="21"/>
      <c r="I19" s="21"/>
      <c r="J19" s="21"/>
    </row>
    <row r="20" spans="1:10" ht="11.25" customHeight="1" x14ac:dyDescent="0.25">
      <c r="A20" s="62" t="s">
        <v>66</v>
      </c>
      <c r="B20" s="52"/>
      <c r="C20" s="48"/>
      <c r="D20" s="48"/>
      <c r="E20" s="48"/>
      <c r="F20" s="48"/>
      <c r="G20" s="49"/>
      <c r="H20" s="21"/>
      <c r="I20" s="21"/>
      <c r="J20" s="21"/>
    </row>
    <row r="21" spans="1:10" ht="11.25" customHeight="1" x14ac:dyDescent="0.25">
      <c r="A21" s="60" t="s">
        <v>72</v>
      </c>
      <c r="B21" s="47"/>
      <c r="C21" s="48"/>
      <c r="D21" s="48"/>
      <c r="E21" s="48"/>
      <c r="F21" s="48"/>
      <c r="G21" s="49"/>
      <c r="H21" s="21"/>
      <c r="I21" s="21"/>
      <c r="J21" s="21"/>
    </row>
    <row r="22" spans="1:10" ht="11.25" customHeight="1" x14ac:dyDescent="0.25">
      <c r="A22" s="60" t="s">
        <v>53</v>
      </c>
      <c r="B22" s="47"/>
      <c r="C22" s="48"/>
      <c r="D22" s="48"/>
      <c r="E22" s="48"/>
      <c r="F22" s="48"/>
      <c r="G22" s="49"/>
      <c r="H22" s="21"/>
      <c r="I22" s="21"/>
      <c r="J22" s="21"/>
    </row>
    <row r="23" spans="1:10" ht="11.25" customHeight="1" x14ac:dyDescent="0.25">
      <c r="A23" s="60" t="s">
        <v>73</v>
      </c>
      <c r="B23" s="47"/>
      <c r="C23" s="48"/>
      <c r="D23" s="48"/>
      <c r="E23" s="48"/>
      <c r="F23" s="48"/>
      <c r="G23" s="49"/>
      <c r="H23" s="21"/>
      <c r="I23" s="21"/>
      <c r="J23" s="21"/>
    </row>
    <row r="24" spans="1:10" ht="11.25" customHeight="1" x14ac:dyDescent="0.25">
      <c r="A24" s="60" t="s">
        <v>76</v>
      </c>
      <c r="B24" s="47"/>
      <c r="C24" s="48"/>
      <c r="D24" s="48"/>
      <c r="E24" s="48"/>
      <c r="F24" s="48"/>
      <c r="G24" s="49"/>
      <c r="H24" s="21"/>
      <c r="I24" s="21"/>
      <c r="J24" s="21"/>
    </row>
    <row r="25" spans="1:10" ht="11.25" customHeight="1" x14ac:dyDescent="0.25">
      <c r="A25" s="60" t="s">
        <v>74</v>
      </c>
      <c r="B25" s="47"/>
      <c r="C25" s="48"/>
      <c r="D25" s="48"/>
      <c r="E25" s="48"/>
      <c r="F25" s="48"/>
      <c r="G25" s="49"/>
      <c r="H25" s="21"/>
      <c r="I25" s="21"/>
      <c r="J25" s="21"/>
    </row>
    <row r="26" spans="1:10" ht="11.25" customHeight="1" x14ac:dyDescent="0.25">
      <c r="A26" s="60" t="s">
        <v>54</v>
      </c>
      <c r="B26" s="47"/>
      <c r="C26" s="48"/>
      <c r="D26" s="48"/>
      <c r="E26" s="48"/>
      <c r="F26" s="48"/>
      <c r="G26" s="49"/>
      <c r="H26" s="21"/>
      <c r="I26" s="21"/>
      <c r="J26" s="21"/>
    </row>
    <row r="27" spans="1:10" ht="11.25" customHeight="1" x14ac:dyDescent="0.25">
      <c r="A27" s="61" t="s">
        <v>71</v>
      </c>
      <c r="B27" s="47"/>
      <c r="C27" s="48"/>
      <c r="D27" s="48"/>
      <c r="E27" s="48"/>
      <c r="F27" s="48"/>
      <c r="G27" s="49"/>
      <c r="H27" s="21"/>
      <c r="I27" s="21"/>
      <c r="J27" s="21"/>
    </row>
    <row r="28" spans="1:10" ht="11.25" customHeight="1" x14ac:dyDescent="0.2">
      <c r="A28" s="58" t="s">
        <v>46</v>
      </c>
      <c r="B28" s="41">
        <f>B13+B16+B18</f>
        <v>918356.04</v>
      </c>
      <c r="C28" s="41">
        <f t="shared" ref="C28:J28" si="2">C13+C16+C18</f>
        <v>0</v>
      </c>
      <c r="D28" s="41">
        <f t="shared" si="2"/>
        <v>34692.019999999997</v>
      </c>
      <c r="E28" s="41">
        <f t="shared" si="2"/>
        <v>0</v>
      </c>
      <c r="F28" s="41">
        <f t="shared" si="2"/>
        <v>76901.679999999993</v>
      </c>
      <c r="G28" s="41">
        <f t="shared" si="2"/>
        <v>806762.34000000008</v>
      </c>
      <c r="H28" s="41">
        <f t="shared" si="2"/>
        <v>0</v>
      </c>
      <c r="I28" s="41">
        <f t="shared" si="2"/>
        <v>0</v>
      </c>
      <c r="J28" s="41">
        <f t="shared" si="2"/>
        <v>806762.34000000008</v>
      </c>
    </row>
    <row r="29" spans="1:10" ht="11.25" customHeight="1" x14ac:dyDescent="0.2">
      <c r="A29" s="135" t="s">
        <v>95</v>
      </c>
      <c r="B29" s="135"/>
      <c r="C29" s="135"/>
      <c r="D29" s="9"/>
    </row>
    <row r="30" spans="1:10" ht="11.25" customHeight="1" x14ac:dyDescent="0.2">
      <c r="A30" s="1" t="s">
        <v>59</v>
      </c>
      <c r="B30" s="11"/>
    </row>
    <row r="31" spans="1:10" ht="11.25" customHeight="1" x14ac:dyDescent="0.2">
      <c r="B31" s="11"/>
    </row>
    <row r="32" spans="1:10" ht="11.25" customHeight="1" x14ac:dyDescent="0.2">
      <c r="A32" s="12"/>
      <c r="B32" s="10"/>
      <c r="C32" s="12"/>
    </row>
    <row r="33" spans="1:6" ht="11.25" customHeight="1" x14ac:dyDescent="0.25">
      <c r="A33" s="83" t="s">
        <v>90</v>
      </c>
      <c r="B33" s="84"/>
      <c r="C33" s="112" t="s">
        <v>98</v>
      </c>
      <c r="D33" s="112"/>
      <c r="E33" s="112"/>
      <c r="F33" s="112"/>
    </row>
    <row r="34" spans="1:6" ht="11.25" customHeight="1" x14ac:dyDescent="0.25">
      <c r="A34" s="83" t="s">
        <v>91</v>
      </c>
      <c r="B34" s="84"/>
      <c r="C34" s="112" t="s">
        <v>96</v>
      </c>
      <c r="D34" s="112"/>
      <c r="E34" s="112"/>
      <c r="F34" s="112"/>
    </row>
    <row r="35" spans="1:6" ht="11.25" customHeight="1" x14ac:dyDescent="0.25">
      <c r="A35" s="83" t="s">
        <v>92</v>
      </c>
      <c r="B35" s="84"/>
      <c r="C35" s="112" t="s">
        <v>99</v>
      </c>
      <c r="D35" s="112"/>
      <c r="E35" s="112"/>
      <c r="F35" s="112"/>
    </row>
    <row r="36" spans="1:6" ht="11.25" customHeight="1" x14ac:dyDescent="0.25">
      <c r="A36" s="83" t="s">
        <v>93</v>
      </c>
      <c r="B36" s="84"/>
      <c r="C36" s="84"/>
      <c r="D36" s="84"/>
      <c r="E36" s="84"/>
      <c r="F36" s="84"/>
    </row>
    <row r="37" spans="1:6" ht="11.25" customHeight="1" x14ac:dyDescent="0.2">
      <c r="A37" s="3"/>
    </row>
  </sheetData>
  <mergeCells count="21">
    <mergeCell ref="A2:D2"/>
    <mergeCell ref="A3:D3"/>
    <mergeCell ref="A4:D4"/>
    <mergeCell ref="A5:D5"/>
    <mergeCell ref="J9:J11"/>
    <mergeCell ref="I9:I12"/>
    <mergeCell ref="C10:D10"/>
    <mergeCell ref="E10:E11"/>
    <mergeCell ref="F10:F11"/>
    <mergeCell ref="G9:G11"/>
    <mergeCell ref="H9:H11"/>
    <mergeCell ref="C33:F33"/>
    <mergeCell ref="C34:F34"/>
    <mergeCell ref="C35:F35"/>
    <mergeCell ref="A29:C29"/>
    <mergeCell ref="A6:D6"/>
    <mergeCell ref="A7:D7"/>
    <mergeCell ref="A8:C8"/>
    <mergeCell ref="A9:A12"/>
    <mergeCell ref="B9:B11"/>
    <mergeCell ref="C9:F9"/>
  </mergeCells>
  <pageMargins left="0.11811023622047245" right="0.11811023622047245" top="0.78740157480314965" bottom="0.78740157480314965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Anexo 1 - Pessoal (Consorciado)</vt:lpstr>
      <vt:lpstr>Anexo 1 - Pessoal (Consórcios)</vt:lpstr>
      <vt:lpstr>Anexo 5 - Disp. e RP(Consórcio)</vt:lpstr>
    </vt:vector>
  </TitlesOfParts>
  <Company>Ministério da Fazenda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Anexos RGF</dc:title>
  <dc:creator>GEINC/CCONT/STN</dc:creator>
  <cp:lastModifiedBy>Gentil Amadeus</cp:lastModifiedBy>
  <cp:lastPrinted>2025-09-11T16:36:42Z</cp:lastPrinted>
  <dcterms:created xsi:type="dcterms:W3CDTF">2001-09-06T15:18:59Z</dcterms:created>
  <dcterms:modified xsi:type="dcterms:W3CDTF">2026-01-12T17:53:57Z</dcterms:modified>
</cp:coreProperties>
</file>